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o usar" sheetId="1" state="visible" r:id="rId3"/>
    <sheet name="Times" sheetId="2" state="visible" r:id="rId4"/>
    <sheet name="Jogos" sheetId="3" state="visible" r:id="rId5"/>
    <sheet name="Classificação" sheetId="4" state="visible" r:id="rId6"/>
    <sheet name="Artilharia" sheetId="5" state="visible" r:id="rId7"/>
    <sheet name="Calculo" sheetId="6" state="hidden" r:id="rId8"/>
  </sheets>
  <definedNames>
    <definedName function="false" hidden="false" localSheetId="2" name="_xlnm.Print_Titles" vbProcedure="false">Jogos!$4:$4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<sst xmlns="http://schemas.openxmlformats.org/spreadsheetml/2006/main" count="135" uniqueCount="60">
  <si>
    <t xml:space="preserve">Planilha de campeonato com 8 times</t>
  </si>
  <si>
    <t xml:space="preserve">Todos contra todos: 28 jogos em 7 rodadas no turno, mais 28 no returno. Vitória vale 3 pontos e empate vale 1.</t>
  </si>
  <si>
    <t xml:space="preserve">Times</t>
  </si>
  <si>
    <t xml:space="preserve">Na aba Times, troque Time A, Time B e os outros pelos nomes dos seus times. Os jogos, a classificação e a artilharia puxam os nomes de lá.</t>
  </si>
  <si>
    <t xml:space="preserve">Jogos</t>
  </si>
  <si>
    <t xml:space="preserve">Na aba Jogos, preencha data, horário e local de cada partida. Depois do jogo, digite os gols do mandante e do visitante. Só conta jogo com os dois placares.</t>
  </si>
  <si>
    <t xml:space="preserve">Classificação</t>
  </si>
  <si>
    <t xml:space="preserve">A aba Classificação se ordena sozinha: pontos, vitórias, saldo de gols e gols marcados, nessa ordem.</t>
  </si>
  <si>
    <t xml:space="preserve">Empate</t>
  </si>
  <si>
    <t xml:space="preserve">Se dois times continuarem empatados em tudo, a coluna Atenção avisa. Aí vale o próximo critério do seu regulamento, como confronto direto, cartões ou sorteio.</t>
  </si>
  <si>
    <t xml:space="preserve">Returno</t>
  </si>
  <si>
    <t xml:space="preserve">O returno já está montado abaixo do turno, com os mandos invertidos. Em turno único, deixe os placares do returno em branco.</t>
  </si>
  <si>
    <t xml:space="preserve">Artilharia</t>
  </si>
  <si>
    <t xml:space="preserve">Na aba Artilharia, escreva o jogador, escolha o time e some os gols. O ranking ao lado se ordena sozinho.</t>
  </si>
  <si>
    <t xml:space="preserve">Onde abrir</t>
  </si>
  <si>
    <t xml:space="preserve">Funciona no Excel, no Google Planilhas e no LibreOffice. No Google Planilhas, envie o arquivo para o Drive e abra com o Planilhas.</t>
  </si>
  <si>
    <t xml:space="preserve">Feito pelo NaTrave!</t>
  </si>
  <si>
    <t xml:space="preserve">Quando a planilha ficar pequena, crie o campeonato no NaTrave!: tabela, súmula e classificação atualizadas na hora, e os times acompanham pelo app.</t>
  </si>
  <si>
    <t xml:space="preserve">natrave.com.br</t>
  </si>
  <si>
    <t xml:space="preserve">Digite o nome de cada time na coluna B. O resto da planilha usa estes nomes.</t>
  </si>
  <si>
    <t xml:space="preserve">Nº</t>
  </si>
  <si>
    <t xml:space="preserve">Nome do time</t>
  </si>
  <si>
    <t xml:space="preserve">Time A</t>
  </si>
  <si>
    <t xml:space="preserve">Time B</t>
  </si>
  <si>
    <t xml:space="preserve">Time C</t>
  </si>
  <si>
    <t xml:space="preserve">Time D</t>
  </si>
  <si>
    <t xml:space="preserve">Time E</t>
  </si>
  <si>
    <t xml:space="preserve">Time F</t>
  </si>
  <si>
    <t xml:space="preserve">Time G</t>
  </si>
  <si>
    <t xml:space="preserve">Time H</t>
  </si>
  <si>
    <t xml:space="preserve">Os nomes vêm da aba Times. Digite só os gols de cada time depois da partida.</t>
  </si>
  <si>
    <t xml:space="preserve">Rodada</t>
  </si>
  <si>
    <t xml:space="preserve">Jogo</t>
  </si>
  <si>
    <t xml:space="preserve">Data</t>
  </si>
  <si>
    <t xml:space="preserve">Horário</t>
  </si>
  <si>
    <t xml:space="preserve">Local</t>
  </si>
  <si>
    <t xml:space="preserve">Mandante</t>
  </si>
  <si>
    <t xml:space="preserve">Gols</t>
  </si>
  <si>
    <t xml:space="preserve">Visitante</t>
  </si>
  <si>
    <t xml:space="preserve">Turno</t>
  </si>
  <si>
    <t xml:space="preserve">x</t>
  </si>
  <si>
    <t xml:space="preserve">Returno (em turno único, deixe estes placares em branco)</t>
  </si>
  <si>
    <t xml:space="preserve">Atualiza sozinha com os placares da aba Jogos. Ordem: pontos, vitórias, saldo e gols marcados.</t>
  </si>
  <si>
    <t xml:space="preserve">Pos.</t>
  </si>
  <si>
    <t xml:space="preserve">Time</t>
  </si>
  <si>
    <t xml:space="preserve">P</t>
  </si>
  <si>
    <t xml:space="preserve">J</t>
  </si>
  <si>
    <t xml:space="preserve">V</t>
  </si>
  <si>
    <t xml:space="preserve">E</t>
  </si>
  <si>
    <t xml:space="preserve">D</t>
  </si>
  <si>
    <t xml:space="preserve">GP</t>
  </si>
  <si>
    <t xml:space="preserve">GC</t>
  </si>
  <si>
    <t xml:space="preserve">SG</t>
  </si>
  <si>
    <t xml:space="preserve">Atenção</t>
  </si>
  <si>
    <t xml:space="preserve">Antes do primeiro placar, os times aparecem na ordem da aba Times.</t>
  </si>
  <si>
    <t xml:space="preserve">Escreva o jogador, escolha o time e some os gols. O ranking ao lado se ordena sozinho.</t>
  </si>
  <si>
    <t xml:space="preserve">Jogador</t>
  </si>
  <si>
    <t xml:space="preserve">Aba de apoio da Classificação. Não precisa mexer aqui.</t>
  </si>
  <si>
    <t xml:space="preserve">Base</t>
  </si>
  <si>
    <t xml:space="preserve">Chave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</si>
</sst>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hh:mm"/>
    <numFmt numFmtId="167" formatCode="0"/>
    <numFmt numFmtId="168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11318"/>
      <name val="Arial"/>
      <family val="0"/>
      <charset val="1"/>
    </font>
    <font>
      <sz val="10"/>
      <color rgb="FF66707C"/>
      <name val="Arial"/>
      <family val="0"/>
      <charset val="1"/>
    </font>
    <font>
      <sz val="11"/>
      <color rgb="FF111318"/>
      <name val="Arial"/>
      <family val="0"/>
      <charset val="1"/>
    </font>
    <font>
      <b val="true"/>
      <sz val="11"/>
      <color rgb="FF111318"/>
      <name val="Arial"/>
      <family val="0"/>
      <charset val="1"/>
    </font>
    <font>
      <b val="true"/>
      <u val="single"/>
      <sz val="11"/>
      <color rgb="FF11131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111318"/>
      <name val="Arial"/>
      <family val="0"/>
      <charset val="1"/>
    </font>
    <font>
      <b val="true"/>
      <sz val="10"/>
      <color rgb="FF9A5B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191C"/>
        <bgColor rgb="FF111318"/>
      </patternFill>
    </fill>
    <fill>
      <patternFill patternType="solid">
        <fgColor rgb="FFFFFFFF"/>
        <bgColor rgb="FFFAFAFA"/>
      </patternFill>
    </fill>
    <fill>
      <patternFill patternType="solid">
        <fgColor rgb="FFF1EFEA"/>
        <bgColor rgb="FFEBEBEB"/>
      </patternFill>
    </fill>
    <fill>
      <patternFill patternType="solid">
        <fgColor rgb="FFFAFAFA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E35414"/>
      </bottom>
      <diagonal/>
    </border>
    <border diagonalUp="false" diagonalDown="false">
      <left style="thin">
        <color rgb="FF17191C"/>
      </left>
      <right style="thin">
        <color rgb="FF17191C"/>
      </right>
      <top/>
      <bottom/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 diagonalUp="false" diagonalDown="false">
      <left style="thin">
        <color rgb="FFC9CDD3"/>
      </left>
      <right style="thin">
        <color rgb="FFC9CDD3"/>
      </right>
      <top style="thin">
        <color rgb="FFC9CDD3"/>
      </top>
      <bottom style="thin">
        <color rgb="FFC9CDD3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C9CDD3"/>
      </top>
      <bottom style="thin">
        <color rgb="FFEBEB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DD3"/>
      <rgbColor rgb="FF808080"/>
      <rgbColor rgb="FF9999FF"/>
      <rgbColor rgb="FF993366"/>
      <rgbColor rgb="FFFAFAFA"/>
      <rgbColor rgb="FFEBEB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EF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35414"/>
      <rgbColor rgb="FF66707C"/>
      <rgbColor rgb="FF969696"/>
      <rgbColor rgb="FF003366"/>
      <rgbColor rgb="FF339966"/>
      <rgbColor rgb="FF17191C"/>
      <rgbColor rgb="FF111318"/>
      <rgbColor rgb="FF9A5B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atrave.com.br/?utm_source=planilha&amp;utm_medium=xlsx&amp;utm_campaign=modelo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35414"/>
    <pageSetUpPr fitToPage="true"/>
  </sheetPr>
  <dimension ref="A1:B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6"/>
  </cols>
  <sheetData>
    <row r="1" customFormat="false" ht="30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30" hidden="false" customHeight="true" outlineLevel="0" collapsed="false">
      <c r="B5" s="5" t="s">
        <v>3</v>
      </c>
    </row>
    <row r="7" customFormat="false" ht="15" hidden="false" customHeight="false" outlineLevel="0" collapsed="false">
      <c r="A7" s="3"/>
      <c r="B7" s="4" t="s">
        <v>4</v>
      </c>
    </row>
    <row r="8" customFormat="false" ht="30" hidden="false" customHeight="true" outlineLevel="0" collapsed="false">
      <c r="B8" s="5" t="s">
        <v>5</v>
      </c>
    </row>
    <row r="10" customFormat="false" ht="15" hidden="false" customHeight="false" outlineLevel="0" collapsed="false">
      <c r="A10" s="3"/>
      <c r="B10" s="4" t="s">
        <v>6</v>
      </c>
    </row>
    <row r="11" customFormat="false" ht="30" hidden="false" customHeight="true" outlineLevel="0" collapsed="false">
      <c r="B11" s="5" t="s">
        <v>7</v>
      </c>
    </row>
    <row r="13" customFormat="false" ht="15" hidden="false" customHeight="false" outlineLevel="0" collapsed="false">
      <c r="A13" s="3"/>
      <c r="B13" s="4" t="s">
        <v>8</v>
      </c>
    </row>
    <row r="14" customFormat="false" ht="30" hidden="false" customHeight="true" outlineLevel="0" collapsed="false">
      <c r="B14" s="5" t="s">
        <v>9</v>
      </c>
    </row>
    <row r="16" customFormat="false" ht="15" hidden="false" customHeight="false" outlineLevel="0" collapsed="false">
      <c r="A16" s="3"/>
      <c r="B16" s="4" t="s">
        <v>10</v>
      </c>
    </row>
    <row r="17" customFormat="false" ht="30" hidden="false" customHeight="true" outlineLevel="0" collapsed="false">
      <c r="B17" s="5" t="s">
        <v>11</v>
      </c>
    </row>
    <row r="19" customFormat="false" ht="15" hidden="false" customHeight="false" outlineLevel="0" collapsed="false">
      <c r="A19" s="3"/>
      <c r="B19" s="4" t="s">
        <v>12</v>
      </c>
    </row>
    <row r="20" customFormat="false" ht="30" hidden="false" customHeight="true" outlineLevel="0" collapsed="false">
      <c r="B20" s="5" t="s">
        <v>13</v>
      </c>
    </row>
    <row r="22" customFormat="false" ht="15" hidden="false" customHeight="false" outlineLevel="0" collapsed="false">
      <c r="A22" s="3"/>
      <c r="B22" s="4" t="s">
        <v>14</v>
      </c>
    </row>
    <row r="23" customFormat="false" ht="30" hidden="false" customHeight="true" outlineLevel="0" collapsed="false">
      <c r="B23" s="5" t="s">
        <v>15</v>
      </c>
    </row>
    <row r="25" customFormat="false" ht="15" hidden="false" customHeight="false" outlineLevel="0" collapsed="false">
      <c r="B25" s="4" t="s">
        <v>16</v>
      </c>
    </row>
    <row r="26" customFormat="false" ht="30" hidden="false" customHeight="true" outlineLevel="0" collapsed="false">
      <c r="B26" s="5" t="s">
        <v>17</v>
      </c>
    </row>
    <row r="27" customFormat="false" ht="15" hidden="false" customHeight="false" outlineLevel="0" collapsed="false">
      <c r="B27" s="6" t="s">
        <v>18</v>
      </c>
    </row>
  </sheetData>
  <hyperlinks>
    <hyperlink ref="B27" r:id="rId1" display="natrave.com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91C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4"/>
  </cols>
  <sheetData>
    <row r="1" customFormat="false" ht="30" hidden="false" customHeight="true" outlineLevel="0" collapsed="false">
      <c r="A1" s="7" t="s">
        <v>2</v>
      </c>
    </row>
    <row r="2" customFormat="false" ht="18" hidden="false" customHeight="true" outlineLevel="0" collapsed="false">
      <c r="A2" s="8" t="s">
        <v>19</v>
      </c>
      <c r="B2" s="8"/>
      <c r="C2" s="8"/>
    </row>
    <row r="4" customFormat="false" ht="24" hidden="false" customHeight="true" outlineLevel="0" collapsed="false">
      <c r="A4" s="9" t="s">
        <v>20</v>
      </c>
      <c r="B4" s="10" t="s">
        <v>21</v>
      </c>
    </row>
    <row r="5" customFormat="false" ht="21.75" hidden="false" customHeight="true" outlineLevel="0" collapsed="false">
      <c r="A5" s="11" t="n">
        <v>1</v>
      </c>
      <c r="B5" s="12" t="s">
        <v>22</v>
      </c>
    </row>
    <row r="6" customFormat="false" ht="21.75" hidden="false" customHeight="true" outlineLevel="0" collapsed="false">
      <c r="A6" s="11" t="n">
        <v>2</v>
      </c>
      <c r="B6" s="12" t="s">
        <v>23</v>
      </c>
    </row>
    <row r="7" customFormat="false" ht="21.75" hidden="false" customHeight="true" outlineLevel="0" collapsed="false">
      <c r="A7" s="11" t="n">
        <v>3</v>
      </c>
      <c r="B7" s="12" t="s">
        <v>24</v>
      </c>
    </row>
    <row r="8" customFormat="false" ht="21.75" hidden="false" customHeight="true" outlineLevel="0" collapsed="false">
      <c r="A8" s="11" t="n">
        <v>4</v>
      </c>
      <c r="B8" s="12" t="s">
        <v>25</v>
      </c>
    </row>
    <row r="9" customFormat="false" ht="21.75" hidden="false" customHeight="true" outlineLevel="0" collapsed="false">
      <c r="A9" s="11" t="n">
        <v>5</v>
      </c>
      <c r="B9" s="12" t="s">
        <v>26</v>
      </c>
    </row>
    <row r="10" customFormat="false" ht="21.75" hidden="false" customHeight="true" outlineLevel="0" collapsed="false">
      <c r="A10" s="11" t="n">
        <v>6</v>
      </c>
      <c r="B10" s="12" t="s">
        <v>27</v>
      </c>
    </row>
    <row r="11" customFormat="false" ht="21.75" hidden="false" customHeight="true" outlineLevel="0" collapsed="false">
      <c r="A11" s="11" t="n">
        <v>7</v>
      </c>
      <c r="B11" s="12" t="s">
        <v>28</v>
      </c>
    </row>
    <row r="12" customFormat="false" ht="21.75" hidden="false" customHeight="true" outlineLevel="0" collapsed="false">
      <c r="A12" s="11" t="n">
        <v>8</v>
      </c>
      <c r="B12" s="12" t="s">
        <v>29</v>
      </c>
    </row>
  </sheetData>
  <mergeCells count="1"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91C"/>
    <pageSetUpPr fitToPage="true"/>
  </sheetPr>
  <dimension ref="A1:J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7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22"/>
    <col collapsed="false" customWidth="true" hidden="false" outlineLevel="0" max="6" min="6" style="0" width="26"/>
    <col collapsed="false" customWidth="true" hidden="false" outlineLevel="0" max="7" min="7" style="0" width="7"/>
    <col collapsed="false" customWidth="true" hidden="false" outlineLevel="0" max="8" min="8" style="0" width="3"/>
    <col collapsed="false" customWidth="true" hidden="false" outlineLevel="0" max="9" min="9" style="0" width="7"/>
    <col collapsed="false" customWidth="true" hidden="false" outlineLevel="0" max="10" min="10" style="0" width="26"/>
  </cols>
  <sheetData>
    <row r="1" customFormat="false" ht="30" hidden="false" customHeight="true" outlineLevel="0" collapsed="false">
      <c r="A1" s="7" t="s">
        <v>4</v>
      </c>
    </row>
    <row r="2" customFormat="false" ht="18" hidden="false" customHeight="true" outlineLevel="0" collapsed="false">
      <c r="A2" s="8" t="s">
        <v>30</v>
      </c>
      <c r="B2" s="8"/>
      <c r="C2" s="8"/>
      <c r="D2" s="8"/>
      <c r="E2" s="8"/>
      <c r="F2" s="8"/>
      <c r="G2" s="8"/>
      <c r="H2" s="8"/>
      <c r="I2" s="8"/>
      <c r="J2" s="8"/>
    </row>
    <row r="4" customFormat="false" ht="24" hidden="false" customHeight="true" outlineLevel="0" collapsed="false">
      <c r="A4" s="9" t="s">
        <v>31</v>
      </c>
      <c r="B4" s="9" t="s">
        <v>32</v>
      </c>
      <c r="C4" s="9" t="s">
        <v>33</v>
      </c>
      <c r="D4" s="9" t="s">
        <v>34</v>
      </c>
      <c r="E4" s="10" t="s">
        <v>35</v>
      </c>
      <c r="F4" s="13" t="s">
        <v>36</v>
      </c>
      <c r="G4" s="9" t="s">
        <v>37</v>
      </c>
      <c r="H4" s="9"/>
      <c r="I4" s="9" t="s">
        <v>37</v>
      </c>
      <c r="J4" s="10" t="s">
        <v>38</v>
      </c>
    </row>
    <row r="5" customFormat="false" ht="21.75" hidden="false" customHeight="true" outlineLevel="0" collapsed="false">
      <c r="A5" s="14" t="s">
        <v>39</v>
      </c>
      <c r="B5" s="15"/>
      <c r="C5" s="15"/>
      <c r="D5" s="15"/>
      <c r="E5" s="15"/>
      <c r="F5" s="15"/>
      <c r="G5" s="15"/>
      <c r="H5" s="15"/>
      <c r="I5" s="15"/>
      <c r="J5" s="15"/>
    </row>
    <row r="6" customFormat="false" ht="21" hidden="false" customHeight="true" outlineLevel="0" collapsed="false">
      <c r="A6" s="16" t="n">
        <v>1</v>
      </c>
      <c r="B6" s="16" t="n">
        <v>1</v>
      </c>
      <c r="C6" s="17"/>
      <c r="D6" s="18"/>
      <c r="E6" s="19"/>
      <c r="F6" s="20" t="str">
        <f aca="false">Times!$B$5&amp;""</f>
        <v>Time A</v>
      </c>
      <c r="G6" s="21"/>
      <c r="H6" s="16" t="s">
        <v>40</v>
      </c>
      <c r="I6" s="21"/>
      <c r="J6" s="22" t="str">
        <f aca="false">Times!$B$12&amp;""</f>
        <v>Time H</v>
      </c>
    </row>
    <row r="7" customFormat="false" ht="21" hidden="false" customHeight="true" outlineLevel="0" collapsed="false">
      <c r="A7" s="11" t="n">
        <v>1</v>
      </c>
      <c r="B7" s="11" t="n">
        <v>2</v>
      </c>
      <c r="C7" s="23"/>
      <c r="D7" s="24"/>
      <c r="E7" s="25"/>
      <c r="F7" s="26" t="str">
        <f aca="false">Times!$B$6&amp;""</f>
        <v>Time B</v>
      </c>
      <c r="G7" s="21"/>
      <c r="H7" s="11" t="s">
        <v>40</v>
      </c>
      <c r="I7" s="21"/>
      <c r="J7" s="27" t="str">
        <f aca="false">Times!$B$11&amp;""</f>
        <v>Time G</v>
      </c>
    </row>
    <row r="8" customFormat="false" ht="21" hidden="false" customHeight="true" outlineLevel="0" collapsed="false">
      <c r="A8" s="11" t="n">
        <v>1</v>
      </c>
      <c r="B8" s="11" t="n">
        <v>3</v>
      </c>
      <c r="C8" s="23"/>
      <c r="D8" s="24"/>
      <c r="E8" s="25"/>
      <c r="F8" s="26" t="str">
        <f aca="false">Times!$B$7&amp;""</f>
        <v>Time C</v>
      </c>
      <c r="G8" s="21"/>
      <c r="H8" s="11" t="s">
        <v>40</v>
      </c>
      <c r="I8" s="21"/>
      <c r="J8" s="27" t="str">
        <f aca="false">Times!$B$10&amp;""</f>
        <v>Time F</v>
      </c>
    </row>
    <row r="9" customFormat="false" ht="21" hidden="false" customHeight="true" outlineLevel="0" collapsed="false">
      <c r="A9" s="11" t="n">
        <v>1</v>
      </c>
      <c r="B9" s="11" t="n">
        <v>4</v>
      </c>
      <c r="C9" s="23"/>
      <c r="D9" s="24"/>
      <c r="E9" s="25"/>
      <c r="F9" s="26" t="str">
        <f aca="false">Times!$B$8&amp;""</f>
        <v>Time D</v>
      </c>
      <c r="G9" s="21"/>
      <c r="H9" s="11" t="s">
        <v>40</v>
      </c>
      <c r="I9" s="21"/>
      <c r="J9" s="27" t="str">
        <f aca="false">Times!$B$9&amp;""</f>
        <v>Time E</v>
      </c>
    </row>
    <row r="10" customFormat="false" ht="21" hidden="false" customHeight="true" outlineLevel="0" collapsed="false">
      <c r="A10" s="16" t="n">
        <v>2</v>
      </c>
      <c r="B10" s="16" t="n">
        <v>5</v>
      </c>
      <c r="C10" s="17"/>
      <c r="D10" s="18"/>
      <c r="E10" s="19"/>
      <c r="F10" s="20" t="str">
        <f aca="false">Times!$B$11&amp;""</f>
        <v>Time G</v>
      </c>
      <c r="G10" s="21"/>
      <c r="H10" s="16" t="s">
        <v>40</v>
      </c>
      <c r="I10" s="21"/>
      <c r="J10" s="22" t="str">
        <f aca="false">Times!$B$5&amp;""</f>
        <v>Time A</v>
      </c>
    </row>
    <row r="11" customFormat="false" ht="21" hidden="false" customHeight="true" outlineLevel="0" collapsed="false">
      <c r="A11" s="11" t="n">
        <v>2</v>
      </c>
      <c r="B11" s="11" t="n">
        <v>6</v>
      </c>
      <c r="C11" s="23"/>
      <c r="D11" s="24"/>
      <c r="E11" s="25"/>
      <c r="F11" s="26" t="str">
        <f aca="false">Times!$B$10&amp;""</f>
        <v>Time F</v>
      </c>
      <c r="G11" s="21"/>
      <c r="H11" s="11" t="s">
        <v>40</v>
      </c>
      <c r="I11" s="21"/>
      <c r="J11" s="27" t="str">
        <f aca="false">Times!$B$12&amp;""</f>
        <v>Time H</v>
      </c>
    </row>
    <row r="12" customFormat="false" ht="21" hidden="false" customHeight="true" outlineLevel="0" collapsed="false">
      <c r="A12" s="11" t="n">
        <v>2</v>
      </c>
      <c r="B12" s="11" t="n">
        <v>7</v>
      </c>
      <c r="C12" s="23"/>
      <c r="D12" s="24"/>
      <c r="E12" s="25"/>
      <c r="F12" s="26" t="str">
        <f aca="false">Times!$B$9&amp;""</f>
        <v>Time E</v>
      </c>
      <c r="G12" s="21"/>
      <c r="H12" s="11" t="s">
        <v>40</v>
      </c>
      <c r="I12" s="21"/>
      <c r="J12" s="27" t="str">
        <f aca="false">Times!$B$6&amp;""</f>
        <v>Time B</v>
      </c>
    </row>
    <row r="13" customFormat="false" ht="21" hidden="false" customHeight="true" outlineLevel="0" collapsed="false">
      <c r="A13" s="11" t="n">
        <v>2</v>
      </c>
      <c r="B13" s="11" t="n">
        <v>8</v>
      </c>
      <c r="C13" s="23"/>
      <c r="D13" s="24"/>
      <c r="E13" s="25"/>
      <c r="F13" s="26" t="str">
        <f aca="false">Times!$B$8&amp;""</f>
        <v>Time D</v>
      </c>
      <c r="G13" s="21"/>
      <c r="H13" s="11" t="s">
        <v>40</v>
      </c>
      <c r="I13" s="21"/>
      <c r="J13" s="27" t="str">
        <f aca="false">Times!$B$7&amp;""</f>
        <v>Time C</v>
      </c>
    </row>
    <row r="14" customFormat="false" ht="21" hidden="false" customHeight="true" outlineLevel="0" collapsed="false">
      <c r="A14" s="16" t="n">
        <v>3</v>
      </c>
      <c r="B14" s="16" t="n">
        <v>9</v>
      </c>
      <c r="C14" s="17"/>
      <c r="D14" s="18"/>
      <c r="E14" s="19"/>
      <c r="F14" s="20" t="str">
        <f aca="false">Times!$B$5&amp;""</f>
        <v>Time A</v>
      </c>
      <c r="G14" s="21"/>
      <c r="H14" s="16" t="s">
        <v>40</v>
      </c>
      <c r="I14" s="21"/>
      <c r="J14" s="22" t="str">
        <f aca="false">Times!$B$10&amp;""</f>
        <v>Time F</v>
      </c>
    </row>
    <row r="15" customFormat="false" ht="21" hidden="false" customHeight="true" outlineLevel="0" collapsed="false">
      <c r="A15" s="11" t="n">
        <v>3</v>
      </c>
      <c r="B15" s="11" t="n">
        <v>10</v>
      </c>
      <c r="C15" s="23"/>
      <c r="D15" s="24"/>
      <c r="E15" s="25"/>
      <c r="F15" s="26" t="str">
        <f aca="false">Times!$B$11&amp;""</f>
        <v>Time G</v>
      </c>
      <c r="G15" s="21"/>
      <c r="H15" s="11" t="s">
        <v>40</v>
      </c>
      <c r="I15" s="21"/>
      <c r="J15" s="27" t="str">
        <f aca="false">Times!$B$9&amp;""</f>
        <v>Time E</v>
      </c>
    </row>
    <row r="16" customFormat="false" ht="21" hidden="false" customHeight="true" outlineLevel="0" collapsed="false">
      <c r="A16" s="11" t="n">
        <v>3</v>
      </c>
      <c r="B16" s="11" t="n">
        <v>11</v>
      </c>
      <c r="C16" s="23"/>
      <c r="D16" s="24"/>
      <c r="E16" s="25"/>
      <c r="F16" s="26" t="str">
        <f aca="false">Times!$B$12&amp;""</f>
        <v>Time H</v>
      </c>
      <c r="G16" s="21"/>
      <c r="H16" s="11" t="s">
        <v>40</v>
      </c>
      <c r="I16" s="21"/>
      <c r="J16" s="27" t="str">
        <f aca="false">Times!$B$8&amp;""</f>
        <v>Time D</v>
      </c>
    </row>
    <row r="17" customFormat="false" ht="21" hidden="false" customHeight="true" outlineLevel="0" collapsed="false">
      <c r="A17" s="11" t="n">
        <v>3</v>
      </c>
      <c r="B17" s="11" t="n">
        <v>12</v>
      </c>
      <c r="C17" s="23"/>
      <c r="D17" s="24"/>
      <c r="E17" s="25"/>
      <c r="F17" s="26" t="str">
        <f aca="false">Times!$B$6&amp;""</f>
        <v>Time B</v>
      </c>
      <c r="G17" s="21"/>
      <c r="H17" s="11" t="s">
        <v>40</v>
      </c>
      <c r="I17" s="21"/>
      <c r="J17" s="27" t="str">
        <f aca="false">Times!$B$7&amp;""</f>
        <v>Time C</v>
      </c>
    </row>
    <row r="18" customFormat="false" ht="21" hidden="false" customHeight="true" outlineLevel="0" collapsed="false">
      <c r="A18" s="16" t="n">
        <v>4</v>
      </c>
      <c r="B18" s="16" t="n">
        <v>13</v>
      </c>
      <c r="C18" s="17"/>
      <c r="D18" s="18"/>
      <c r="E18" s="19"/>
      <c r="F18" s="20" t="str">
        <f aca="false">Times!$B$9&amp;""</f>
        <v>Time E</v>
      </c>
      <c r="G18" s="21"/>
      <c r="H18" s="16" t="s">
        <v>40</v>
      </c>
      <c r="I18" s="21"/>
      <c r="J18" s="22" t="str">
        <f aca="false">Times!$B$5&amp;""</f>
        <v>Time A</v>
      </c>
    </row>
    <row r="19" customFormat="false" ht="21" hidden="false" customHeight="true" outlineLevel="0" collapsed="false">
      <c r="A19" s="11" t="n">
        <v>4</v>
      </c>
      <c r="B19" s="11" t="n">
        <v>14</v>
      </c>
      <c r="C19" s="23"/>
      <c r="D19" s="24"/>
      <c r="E19" s="25"/>
      <c r="F19" s="26" t="str">
        <f aca="false">Times!$B$8&amp;""</f>
        <v>Time D</v>
      </c>
      <c r="G19" s="21"/>
      <c r="H19" s="11" t="s">
        <v>40</v>
      </c>
      <c r="I19" s="21"/>
      <c r="J19" s="27" t="str">
        <f aca="false">Times!$B$10&amp;""</f>
        <v>Time F</v>
      </c>
    </row>
    <row r="20" customFormat="false" ht="21" hidden="false" customHeight="true" outlineLevel="0" collapsed="false">
      <c r="A20" s="11" t="n">
        <v>4</v>
      </c>
      <c r="B20" s="11" t="n">
        <v>15</v>
      </c>
      <c r="C20" s="23"/>
      <c r="D20" s="24"/>
      <c r="E20" s="25"/>
      <c r="F20" s="26" t="str">
        <f aca="false">Times!$B$7&amp;""</f>
        <v>Time C</v>
      </c>
      <c r="G20" s="21"/>
      <c r="H20" s="11" t="s">
        <v>40</v>
      </c>
      <c r="I20" s="21"/>
      <c r="J20" s="27" t="str">
        <f aca="false">Times!$B$11&amp;""</f>
        <v>Time G</v>
      </c>
    </row>
    <row r="21" customFormat="false" ht="21" hidden="false" customHeight="true" outlineLevel="0" collapsed="false">
      <c r="A21" s="11" t="n">
        <v>4</v>
      </c>
      <c r="B21" s="11" t="n">
        <v>16</v>
      </c>
      <c r="C21" s="23"/>
      <c r="D21" s="24"/>
      <c r="E21" s="25"/>
      <c r="F21" s="26" t="str">
        <f aca="false">Times!$B$6&amp;""</f>
        <v>Time B</v>
      </c>
      <c r="G21" s="21"/>
      <c r="H21" s="11" t="s">
        <v>40</v>
      </c>
      <c r="I21" s="21"/>
      <c r="J21" s="27" t="str">
        <f aca="false">Times!$B$12&amp;""</f>
        <v>Time H</v>
      </c>
    </row>
    <row r="22" customFormat="false" ht="21" hidden="false" customHeight="true" outlineLevel="0" collapsed="false">
      <c r="A22" s="16" t="n">
        <v>5</v>
      </c>
      <c r="B22" s="16" t="n">
        <v>17</v>
      </c>
      <c r="C22" s="17"/>
      <c r="D22" s="18"/>
      <c r="E22" s="19"/>
      <c r="F22" s="20" t="str">
        <f aca="false">Times!$B$5&amp;""</f>
        <v>Time A</v>
      </c>
      <c r="G22" s="21"/>
      <c r="H22" s="16" t="s">
        <v>40</v>
      </c>
      <c r="I22" s="21"/>
      <c r="J22" s="22" t="str">
        <f aca="false">Times!$B$8&amp;""</f>
        <v>Time D</v>
      </c>
    </row>
    <row r="23" customFormat="false" ht="21" hidden="false" customHeight="true" outlineLevel="0" collapsed="false">
      <c r="A23" s="11" t="n">
        <v>5</v>
      </c>
      <c r="B23" s="11" t="n">
        <v>18</v>
      </c>
      <c r="C23" s="23"/>
      <c r="D23" s="24"/>
      <c r="E23" s="25"/>
      <c r="F23" s="26" t="str">
        <f aca="false">Times!$B$9&amp;""</f>
        <v>Time E</v>
      </c>
      <c r="G23" s="21"/>
      <c r="H23" s="11" t="s">
        <v>40</v>
      </c>
      <c r="I23" s="21"/>
      <c r="J23" s="27" t="str">
        <f aca="false">Times!$B$7&amp;""</f>
        <v>Time C</v>
      </c>
    </row>
    <row r="24" customFormat="false" ht="21" hidden="false" customHeight="true" outlineLevel="0" collapsed="false">
      <c r="A24" s="11" t="n">
        <v>5</v>
      </c>
      <c r="B24" s="11" t="n">
        <v>19</v>
      </c>
      <c r="C24" s="23"/>
      <c r="D24" s="24"/>
      <c r="E24" s="25"/>
      <c r="F24" s="26" t="str">
        <f aca="false">Times!$B$10&amp;""</f>
        <v>Time F</v>
      </c>
      <c r="G24" s="21"/>
      <c r="H24" s="11" t="s">
        <v>40</v>
      </c>
      <c r="I24" s="21"/>
      <c r="J24" s="27" t="str">
        <f aca="false">Times!$B$6&amp;""</f>
        <v>Time B</v>
      </c>
    </row>
    <row r="25" customFormat="false" ht="21" hidden="false" customHeight="true" outlineLevel="0" collapsed="false">
      <c r="A25" s="11" t="n">
        <v>5</v>
      </c>
      <c r="B25" s="11" t="n">
        <v>20</v>
      </c>
      <c r="C25" s="23"/>
      <c r="D25" s="24"/>
      <c r="E25" s="25"/>
      <c r="F25" s="26" t="str">
        <f aca="false">Times!$B$11&amp;""</f>
        <v>Time G</v>
      </c>
      <c r="G25" s="21"/>
      <c r="H25" s="11" t="s">
        <v>40</v>
      </c>
      <c r="I25" s="21"/>
      <c r="J25" s="27" t="str">
        <f aca="false">Times!$B$12&amp;""</f>
        <v>Time H</v>
      </c>
    </row>
    <row r="26" customFormat="false" ht="21" hidden="false" customHeight="true" outlineLevel="0" collapsed="false">
      <c r="A26" s="16" t="n">
        <v>6</v>
      </c>
      <c r="B26" s="16" t="n">
        <v>21</v>
      </c>
      <c r="C26" s="17"/>
      <c r="D26" s="18"/>
      <c r="E26" s="19"/>
      <c r="F26" s="20" t="str">
        <f aca="false">Times!$B$7&amp;""</f>
        <v>Time C</v>
      </c>
      <c r="G26" s="21"/>
      <c r="H26" s="16" t="s">
        <v>40</v>
      </c>
      <c r="I26" s="21"/>
      <c r="J26" s="22" t="str">
        <f aca="false">Times!$B$5&amp;""</f>
        <v>Time A</v>
      </c>
    </row>
    <row r="27" customFormat="false" ht="21" hidden="false" customHeight="true" outlineLevel="0" collapsed="false">
      <c r="A27" s="11" t="n">
        <v>6</v>
      </c>
      <c r="B27" s="11" t="n">
        <v>22</v>
      </c>
      <c r="C27" s="23"/>
      <c r="D27" s="24"/>
      <c r="E27" s="25"/>
      <c r="F27" s="26" t="str">
        <f aca="false">Times!$B$6&amp;""</f>
        <v>Time B</v>
      </c>
      <c r="G27" s="21"/>
      <c r="H27" s="11" t="s">
        <v>40</v>
      </c>
      <c r="I27" s="21"/>
      <c r="J27" s="27" t="str">
        <f aca="false">Times!$B$8&amp;""</f>
        <v>Time D</v>
      </c>
    </row>
    <row r="28" customFormat="false" ht="21" hidden="false" customHeight="true" outlineLevel="0" collapsed="false">
      <c r="A28" s="11" t="n">
        <v>6</v>
      </c>
      <c r="B28" s="11" t="n">
        <v>23</v>
      </c>
      <c r="C28" s="23"/>
      <c r="D28" s="24"/>
      <c r="E28" s="25"/>
      <c r="F28" s="26" t="str">
        <f aca="false">Times!$B$12&amp;""</f>
        <v>Time H</v>
      </c>
      <c r="G28" s="21"/>
      <c r="H28" s="11" t="s">
        <v>40</v>
      </c>
      <c r="I28" s="21"/>
      <c r="J28" s="27" t="str">
        <f aca="false">Times!$B$9&amp;""</f>
        <v>Time E</v>
      </c>
    </row>
    <row r="29" customFormat="false" ht="21" hidden="false" customHeight="true" outlineLevel="0" collapsed="false">
      <c r="A29" s="11" t="n">
        <v>6</v>
      </c>
      <c r="B29" s="11" t="n">
        <v>24</v>
      </c>
      <c r="C29" s="23"/>
      <c r="D29" s="24"/>
      <c r="E29" s="25"/>
      <c r="F29" s="26" t="str">
        <f aca="false">Times!$B$11&amp;""</f>
        <v>Time G</v>
      </c>
      <c r="G29" s="21"/>
      <c r="H29" s="11" t="s">
        <v>40</v>
      </c>
      <c r="I29" s="21"/>
      <c r="J29" s="27" t="str">
        <f aca="false">Times!$B$10&amp;""</f>
        <v>Time F</v>
      </c>
    </row>
    <row r="30" customFormat="false" ht="21" hidden="false" customHeight="true" outlineLevel="0" collapsed="false">
      <c r="A30" s="16" t="n">
        <v>7</v>
      </c>
      <c r="B30" s="16" t="n">
        <v>25</v>
      </c>
      <c r="C30" s="17"/>
      <c r="D30" s="18"/>
      <c r="E30" s="19"/>
      <c r="F30" s="20" t="str">
        <f aca="false">Times!$B$5&amp;""</f>
        <v>Time A</v>
      </c>
      <c r="G30" s="21"/>
      <c r="H30" s="16" t="s">
        <v>40</v>
      </c>
      <c r="I30" s="21"/>
      <c r="J30" s="22" t="str">
        <f aca="false">Times!$B$6&amp;""</f>
        <v>Time B</v>
      </c>
    </row>
    <row r="31" customFormat="false" ht="21" hidden="false" customHeight="true" outlineLevel="0" collapsed="false">
      <c r="A31" s="11" t="n">
        <v>7</v>
      </c>
      <c r="B31" s="11" t="n">
        <v>26</v>
      </c>
      <c r="C31" s="23"/>
      <c r="D31" s="24"/>
      <c r="E31" s="25"/>
      <c r="F31" s="26" t="str">
        <f aca="false">Times!$B$7&amp;""</f>
        <v>Time C</v>
      </c>
      <c r="G31" s="21"/>
      <c r="H31" s="11" t="s">
        <v>40</v>
      </c>
      <c r="I31" s="21"/>
      <c r="J31" s="27" t="str">
        <f aca="false">Times!$B$12&amp;""</f>
        <v>Time H</v>
      </c>
    </row>
    <row r="32" customFormat="false" ht="21" hidden="false" customHeight="true" outlineLevel="0" collapsed="false">
      <c r="A32" s="11" t="n">
        <v>7</v>
      </c>
      <c r="B32" s="11" t="n">
        <v>27</v>
      </c>
      <c r="C32" s="23"/>
      <c r="D32" s="24"/>
      <c r="E32" s="25"/>
      <c r="F32" s="26" t="str">
        <f aca="false">Times!$B$8&amp;""</f>
        <v>Time D</v>
      </c>
      <c r="G32" s="21"/>
      <c r="H32" s="11" t="s">
        <v>40</v>
      </c>
      <c r="I32" s="21"/>
      <c r="J32" s="27" t="str">
        <f aca="false">Times!$B$11&amp;""</f>
        <v>Time G</v>
      </c>
    </row>
    <row r="33" customFormat="false" ht="21" hidden="false" customHeight="true" outlineLevel="0" collapsed="false">
      <c r="A33" s="11" t="n">
        <v>7</v>
      </c>
      <c r="B33" s="11" t="n">
        <v>28</v>
      </c>
      <c r="C33" s="23"/>
      <c r="D33" s="24"/>
      <c r="E33" s="25"/>
      <c r="F33" s="26" t="str">
        <f aca="false">Times!$B$9&amp;""</f>
        <v>Time E</v>
      </c>
      <c r="G33" s="21"/>
      <c r="H33" s="11" t="s">
        <v>40</v>
      </c>
      <c r="I33" s="21"/>
      <c r="J33" s="27" t="str">
        <f aca="false">Times!$B$10&amp;""</f>
        <v>Time F</v>
      </c>
    </row>
    <row r="34" customFormat="false" ht="21.75" hidden="false" customHeight="true" outlineLevel="0" collapsed="false">
      <c r="A34" s="14" t="s">
        <v>41</v>
      </c>
      <c r="B34" s="15"/>
      <c r="C34" s="15"/>
      <c r="D34" s="15"/>
      <c r="E34" s="15"/>
      <c r="F34" s="15"/>
      <c r="G34" s="15"/>
      <c r="H34" s="15"/>
      <c r="I34" s="15"/>
      <c r="J34" s="15"/>
    </row>
    <row r="35" customFormat="false" ht="21" hidden="false" customHeight="true" outlineLevel="0" collapsed="false">
      <c r="A35" s="16" t="n">
        <v>8</v>
      </c>
      <c r="B35" s="16" t="n">
        <v>29</v>
      </c>
      <c r="C35" s="17"/>
      <c r="D35" s="18"/>
      <c r="E35" s="19"/>
      <c r="F35" s="20" t="str">
        <f aca="false">Times!$B$12&amp;""</f>
        <v>Time H</v>
      </c>
      <c r="G35" s="21"/>
      <c r="H35" s="16" t="s">
        <v>40</v>
      </c>
      <c r="I35" s="21"/>
      <c r="J35" s="22" t="str">
        <f aca="false">Times!$B$5&amp;""</f>
        <v>Time A</v>
      </c>
    </row>
    <row r="36" customFormat="false" ht="21" hidden="false" customHeight="true" outlineLevel="0" collapsed="false">
      <c r="A36" s="11" t="n">
        <v>8</v>
      </c>
      <c r="B36" s="11" t="n">
        <v>30</v>
      </c>
      <c r="C36" s="23"/>
      <c r="D36" s="24"/>
      <c r="E36" s="25"/>
      <c r="F36" s="26" t="str">
        <f aca="false">Times!$B$11&amp;""</f>
        <v>Time G</v>
      </c>
      <c r="G36" s="21"/>
      <c r="H36" s="11" t="s">
        <v>40</v>
      </c>
      <c r="I36" s="21"/>
      <c r="J36" s="27" t="str">
        <f aca="false">Times!$B$6&amp;""</f>
        <v>Time B</v>
      </c>
    </row>
    <row r="37" customFormat="false" ht="21" hidden="false" customHeight="true" outlineLevel="0" collapsed="false">
      <c r="A37" s="11" t="n">
        <v>8</v>
      </c>
      <c r="B37" s="11" t="n">
        <v>31</v>
      </c>
      <c r="C37" s="23"/>
      <c r="D37" s="24"/>
      <c r="E37" s="25"/>
      <c r="F37" s="26" t="str">
        <f aca="false">Times!$B$10&amp;""</f>
        <v>Time F</v>
      </c>
      <c r="G37" s="21"/>
      <c r="H37" s="11" t="s">
        <v>40</v>
      </c>
      <c r="I37" s="21"/>
      <c r="J37" s="27" t="str">
        <f aca="false">Times!$B$7&amp;""</f>
        <v>Time C</v>
      </c>
    </row>
    <row r="38" customFormat="false" ht="21" hidden="false" customHeight="true" outlineLevel="0" collapsed="false">
      <c r="A38" s="11" t="n">
        <v>8</v>
      </c>
      <c r="B38" s="11" t="n">
        <v>32</v>
      </c>
      <c r="C38" s="23"/>
      <c r="D38" s="24"/>
      <c r="E38" s="25"/>
      <c r="F38" s="26" t="str">
        <f aca="false">Times!$B$9&amp;""</f>
        <v>Time E</v>
      </c>
      <c r="G38" s="21"/>
      <c r="H38" s="11" t="s">
        <v>40</v>
      </c>
      <c r="I38" s="21"/>
      <c r="J38" s="27" t="str">
        <f aca="false">Times!$B$8&amp;""</f>
        <v>Time D</v>
      </c>
    </row>
    <row r="39" customFormat="false" ht="21" hidden="false" customHeight="true" outlineLevel="0" collapsed="false">
      <c r="A39" s="16" t="n">
        <v>9</v>
      </c>
      <c r="B39" s="16" t="n">
        <v>33</v>
      </c>
      <c r="C39" s="17"/>
      <c r="D39" s="18"/>
      <c r="E39" s="19"/>
      <c r="F39" s="20" t="str">
        <f aca="false">Times!$B$5&amp;""</f>
        <v>Time A</v>
      </c>
      <c r="G39" s="21"/>
      <c r="H39" s="16" t="s">
        <v>40</v>
      </c>
      <c r="I39" s="21"/>
      <c r="J39" s="22" t="str">
        <f aca="false">Times!$B$11&amp;""</f>
        <v>Time G</v>
      </c>
    </row>
    <row r="40" customFormat="false" ht="21" hidden="false" customHeight="true" outlineLevel="0" collapsed="false">
      <c r="A40" s="11" t="n">
        <v>9</v>
      </c>
      <c r="B40" s="11" t="n">
        <v>34</v>
      </c>
      <c r="C40" s="23"/>
      <c r="D40" s="24"/>
      <c r="E40" s="25"/>
      <c r="F40" s="26" t="str">
        <f aca="false">Times!$B$12&amp;""</f>
        <v>Time H</v>
      </c>
      <c r="G40" s="21"/>
      <c r="H40" s="11" t="s">
        <v>40</v>
      </c>
      <c r="I40" s="21"/>
      <c r="J40" s="27" t="str">
        <f aca="false">Times!$B$10&amp;""</f>
        <v>Time F</v>
      </c>
    </row>
    <row r="41" customFormat="false" ht="21" hidden="false" customHeight="true" outlineLevel="0" collapsed="false">
      <c r="A41" s="11" t="n">
        <v>9</v>
      </c>
      <c r="B41" s="11" t="n">
        <v>35</v>
      </c>
      <c r="C41" s="23"/>
      <c r="D41" s="24"/>
      <c r="E41" s="25"/>
      <c r="F41" s="26" t="str">
        <f aca="false">Times!$B$6&amp;""</f>
        <v>Time B</v>
      </c>
      <c r="G41" s="21"/>
      <c r="H41" s="11" t="s">
        <v>40</v>
      </c>
      <c r="I41" s="21"/>
      <c r="J41" s="27" t="str">
        <f aca="false">Times!$B$9&amp;""</f>
        <v>Time E</v>
      </c>
    </row>
    <row r="42" customFormat="false" ht="21" hidden="false" customHeight="true" outlineLevel="0" collapsed="false">
      <c r="A42" s="11" t="n">
        <v>9</v>
      </c>
      <c r="B42" s="11" t="n">
        <v>36</v>
      </c>
      <c r="C42" s="23"/>
      <c r="D42" s="24"/>
      <c r="E42" s="25"/>
      <c r="F42" s="26" t="str">
        <f aca="false">Times!$B$7&amp;""</f>
        <v>Time C</v>
      </c>
      <c r="G42" s="21"/>
      <c r="H42" s="11" t="s">
        <v>40</v>
      </c>
      <c r="I42" s="21"/>
      <c r="J42" s="27" t="str">
        <f aca="false">Times!$B$8&amp;""</f>
        <v>Time D</v>
      </c>
    </row>
    <row r="43" customFormat="false" ht="21" hidden="false" customHeight="true" outlineLevel="0" collapsed="false">
      <c r="A43" s="16" t="n">
        <v>10</v>
      </c>
      <c r="B43" s="16" t="n">
        <v>37</v>
      </c>
      <c r="C43" s="17"/>
      <c r="D43" s="18"/>
      <c r="E43" s="19"/>
      <c r="F43" s="20" t="str">
        <f aca="false">Times!$B$10&amp;""</f>
        <v>Time F</v>
      </c>
      <c r="G43" s="21"/>
      <c r="H43" s="16" t="s">
        <v>40</v>
      </c>
      <c r="I43" s="21"/>
      <c r="J43" s="22" t="str">
        <f aca="false">Times!$B$5&amp;""</f>
        <v>Time A</v>
      </c>
    </row>
    <row r="44" customFormat="false" ht="21" hidden="false" customHeight="true" outlineLevel="0" collapsed="false">
      <c r="A44" s="11" t="n">
        <v>10</v>
      </c>
      <c r="B44" s="11" t="n">
        <v>38</v>
      </c>
      <c r="C44" s="23"/>
      <c r="D44" s="24"/>
      <c r="E44" s="25"/>
      <c r="F44" s="26" t="str">
        <f aca="false">Times!$B$9&amp;""</f>
        <v>Time E</v>
      </c>
      <c r="G44" s="21"/>
      <c r="H44" s="11" t="s">
        <v>40</v>
      </c>
      <c r="I44" s="21"/>
      <c r="J44" s="27" t="str">
        <f aca="false">Times!$B$11&amp;""</f>
        <v>Time G</v>
      </c>
    </row>
    <row r="45" customFormat="false" ht="21" hidden="false" customHeight="true" outlineLevel="0" collapsed="false">
      <c r="A45" s="11" t="n">
        <v>10</v>
      </c>
      <c r="B45" s="11" t="n">
        <v>39</v>
      </c>
      <c r="C45" s="23"/>
      <c r="D45" s="24"/>
      <c r="E45" s="25"/>
      <c r="F45" s="26" t="str">
        <f aca="false">Times!$B$8&amp;""</f>
        <v>Time D</v>
      </c>
      <c r="G45" s="21"/>
      <c r="H45" s="11" t="s">
        <v>40</v>
      </c>
      <c r="I45" s="21"/>
      <c r="J45" s="27" t="str">
        <f aca="false">Times!$B$12&amp;""</f>
        <v>Time H</v>
      </c>
    </row>
    <row r="46" customFormat="false" ht="21" hidden="false" customHeight="true" outlineLevel="0" collapsed="false">
      <c r="A46" s="11" t="n">
        <v>10</v>
      </c>
      <c r="B46" s="11" t="n">
        <v>40</v>
      </c>
      <c r="C46" s="23"/>
      <c r="D46" s="24"/>
      <c r="E46" s="25"/>
      <c r="F46" s="26" t="str">
        <f aca="false">Times!$B$7&amp;""</f>
        <v>Time C</v>
      </c>
      <c r="G46" s="21"/>
      <c r="H46" s="11" t="s">
        <v>40</v>
      </c>
      <c r="I46" s="21"/>
      <c r="J46" s="27" t="str">
        <f aca="false">Times!$B$6&amp;""</f>
        <v>Time B</v>
      </c>
    </row>
    <row r="47" customFormat="false" ht="21" hidden="false" customHeight="true" outlineLevel="0" collapsed="false">
      <c r="A47" s="16" t="n">
        <v>11</v>
      </c>
      <c r="B47" s="16" t="n">
        <v>41</v>
      </c>
      <c r="C47" s="17"/>
      <c r="D47" s="18"/>
      <c r="E47" s="19"/>
      <c r="F47" s="20" t="str">
        <f aca="false">Times!$B$5&amp;""</f>
        <v>Time A</v>
      </c>
      <c r="G47" s="21"/>
      <c r="H47" s="16" t="s">
        <v>40</v>
      </c>
      <c r="I47" s="21"/>
      <c r="J47" s="22" t="str">
        <f aca="false">Times!$B$9&amp;""</f>
        <v>Time E</v>
      </c>
    </row>
    <row r="48" customFormat="false" ht="21" hidden="false" customHeight="true" outlineLevel="0" collapsed="false">
      <c r="A48" s="11" t="n">
        <v>11</v>
      </c>
      <c r="B48" s="11" t="n">
        <v>42</v>
      </c>
      <c r="C48" s="23"/>
      <c r="D48" s="24"/>
      <c r="E48" s="25"/>
      <c r="F48" s="26" t="str">
        <f aca="false">Times!$B$10&amp;""</f>
        <v>Time F</v>
      </c>
      <c r="G48" s="21"/>
      <c r="H48" s="11" t="s">
        <v>40</v>
      </c>
      <c r="I48" s="21"/>
      <c r="J48" s="27" t="str">
        <f aca="false">Times!$B$8&amp;""</f>
        <v>Time D</v>
      </c>
    </row>
    <row r="49" customFormat="false" ht="21" hidden="false" customHeight="true" outlineLevel="0" collapsed="false">
      <c r="A49" s="11" t="n">
        <v>11</v>
      </c>
      <c r="B49" s="11" t="n">
        <v>43</v>
      </c>
      <c r="C49" s="23"/>
      <c r="D49" s="24"/>
      <c r="E49" s="25"/>
      <c r="F49" s="26" t="str">
        <f aca="false">Times!$B$11&amp;""</f>
        <v>Time G</v>
      </c>
      <c r="G49" s="21"/>
      <c r="H49" s="11" t="s">
        <v>40</v>
      </c>
      <c r="I49" s="21"/>
      <c r="J49" s="27" t="str">
        <f aca="false">Times!$B$7&amp;""</f>
        <v>Time C</v>
      </c>
    </row>
    <row r="50" customFormat="false" ht="21" hidden="false" customHeight="true" outlineLevel="0" collapsed="false">
      <c r="A50" s="11" t="n">
        <v>11</v>
      </c>
      <c r="B50" s="11" t="n">
        <v>44</v>
      </c>
      <c r="C50" s="23"/>
      <c r="D50" s="24"/>
      <c r="E50" s="25"/>
      <c r="F50" s="26" t="str">
        <f aca="false">Times!$B$12&amp;""</f>
        <v>Time H</v>
      </c>
      <c r="G50" s="21"/>
      <c r="H50" s="11" t="s">
        <v>40</v>
      </c>
      <c r="I50" s="21"/>
      <c r="J50" s="27" t="str">
        <f aca="false">Times!$B$6&amp;""</f>
        <v>Time B</v>
      </c>
    </row>
    <row r="51" customFormat="false" ht="21" hidden="false" customHeight="true" outlineLevel="0" collapsed="false">
      <c r="A51" s="16" t="n">
        <v>12</v>
      </c>
      <c r="B51" s="16" t="n">
        <v>45</v>
      </c>
      <c r="C51" s="17"/>
      <c r="D51" s="18"/>
      <c r="E51" s="19"/>
      <c r="F51" s="20" t="str">
        <f aca="false">Times!$B$8&amp;""</f>
        <v>Time D</v>
      </c>
      <c r="G51" s="21"/>
      <c r="H51" s="16" t="s">
        <v>40</v>
      </c>
      <c r="I51" s="21"/>
      <c r="J51" s="22" t="str">
        <f aca="false">Times!$B$5&amp;""</f>
        <v>Time A</v>
      </c>
    </row>
    <row r="52" customFormat="false" ht="21" hidden="false" customHeight="true" outlineLevel="0" collapsed="false">
      <c r="A52" s="11" t="n">
        <v>12</v>
      </c>
      <c r="B52" s="11" t="n">
        <v>46</v>
      </c>
      <c r="C52" s="23"/>
      <c r="D52" s="24"/>
      <c r="E52" s="25"/>
      <c r="F52" s="26" t="str">
        <f aca="false">Times!$B$7&amp;""</f>
        <v>Time C</v>
      </c>
      <c r="G52" s="21"/>
      <c r="H52" s="11" t="s">
        <v>40</v>
      </c>
      <c r="I52" s="21"/>
      <c r="J52" s="27" t="str">
        <f aca="false">Times!$B$9&amp;""</f>
        <v>Time E</v>
      </c>
    </row>
    <row r="53" customFormat="false" ht="21" hidden="false" customHeight="true" outlineLevel="0" collapsed="false">
      <c r="A53" s="11" t="n">
        <v>12</v>
      </c>
      <c r="B53" s="11" t="n">
        <v>47</v>
      </c>
      <c r="C53" s="23"/>
      <c r="D53" s="24"/>
      <c r="E53" s="25"/>
      <c r="F53" s="26" t="str">
        <f aca="false">Times!$B$6&amp;""</f>
        <v>Time B</v>
      </c>
      <c r="G53" s="21"/>
      <c r="H53" s="11" t="s">
        <v>40</v>
      </c>
      <c r="I53" s="21"/>
      <c r="J53" s="27" t="str">
        <f aca="false">Times!$B$10&amp;""</f>
        <v>Time F</v>
      </c>
    </row>
    <row r="54" customFormat="false" ht="21" hidden="false" customHeight="true" outlineLevel="0" collapsed="false">
      <c r="A54" s="11" t="n">
        <v>12</v>
      </c>
      <c r="B54" s="11" t="n">
        <v>48</v>
      </c>
      <c r="C54" s="23"/>
      <c r="D54" s="24"/>
      <c r="E54" s="25"/>
      <c r="F54" s="26" t="str">
        <f aca="false">Times!$B$12&amp;""</f>
        <v>Time H</v>
      </c>
      <c r="G54" s="21"/>
      <c r="H54" s="11" t="s">
        <v>40</v>
      </c>
      <c r="I54" s="21"/>
      <c r="J54" s="27" t="str">
        <f aca="false">Times!$B$11&amp;""</f>
        <v>Time G</v>
      </c>
    </row>
    <row r="55" customFormat="false" ht="21" hidden="false" customHeight="true" outlineLevel="0" collapsed="false">
      <c r="A55" s="16" t="n">
        <v>13</v>
      </c>
      <c r="B55" s="16" t="n">
        <v>49</v>
      </c>
      <c r="C55" s="17"/>
      <c r="D55" s="18"/>
      <c r="E55" s="19"/>
      <c r="F55" s="20" t="str">
        <f aca="false">Times!$B$5&amp;""</f>
        <v>Time A</v>
      </c>
      <c r="G55" s="21"/>
      <c r="H55" s="16" t="s">
        <v>40</v>
      </c>
      <c r="I55" s="21"/>
      <c r="J55" s="22" t="str">
        <f aca="false">Times!$B$7&amp;""</f>
        <v>Time C</v>
      </c>
    </row>
    <row r="56" customFormat="false" ht="21" hidden="false" customHeight="true" outlineLevel="0" collapsed="false">
      <c r="A56" s="11" t="n">
        <v>13</v>
      </c>
      <c r="B56" s="11" t="n">
        <v>50</v>
      </c>
      <c r="C56" s="23"/>
      <c r="D56" s="24"/>
      <c r="E56" s="25"/>
      <c r="F56" s="26" t="str">
        <f aca="false">Times!$B$8&amp;""</f>
        <v>Time D</v>
      </c>
      <c r="G56" s="21"/>
      <c r="H56" s="11" t="s">
        <v>40</v>
      </c>
      <c r="I56" s="21"/>
      <c r="J56" s="27" t="str">
        <f aca="false">Times!$B$6&amp;""</f>
        <v>Time B</v>
      </c>
    </row>
    <row r="57" customFormat="false" ht="21" hidden="false" customHeight="true" outlineLevel="0" collapsed="false">
      <c r="A57" s="11" t="n">
        <v>13</v>
      </c>
      <c r="B57" s="11" t="n">
        <v>51</v>
      </c>
      <c r="C57" s="23"/>
      <c r="D57" s="24"/>
      <c r="E57" s="25"/>
      <c r="F57" s="26" t="str">
        <f aca="false">Times!$B$9&amp;""</f>
        <v>Time E</v>
      </c>
      <c r="G57" s="21"/>
      <c r="H57" s="11" t="s">
        <v>40</v>
      </c>
      <c r="I57" s="21"/>
      <c r="J57" s="27" t="str">
        <f aca="false">Times!$B$12&amp;""</f>
        <v>Time H</v>
      </c>
    </row>
    <row r="58" customFormat="false" ht="21" hidden="false" customHeight="true" outlineLevel="0" collapsed="false">
      <c r="A58" s="11" t="n">
        <v>13</v>
      </c>
      <c r="B58" s="11" t="n">
        <v>52</v>
      </c>
      <c r="C58" s="23"/>
      <c r="D58" s="24"/>
      <c r="E58" s="25"/>
      <c r="F58" s="26" t="str">
        <f aca="false">Times!$B$10&amp;""</f>
        <v>Time F</v>
      </c>
      <c r="G58" s="21"/>
      <c r="H58" s="11" t="s">
        <v>40</v>
      </c>
      <c r="I58" s="21"/>
      <c r="J58" s="27" t="str">
        <f aca="false">Times!$B$11&amp;""</f>
        <v>Time G</v>
      </c>
    </row>
    <row r="59" customFormat="false" ht="21" hidden="false" customHeight="true" outlineLevel="0" collapsed="false">
      <c r="A59" s="16" t="n">
        <v>14</v>
      </c>
      <c r="B59" s="16" t="n">
        <v>53</v>
      </c>
      <c r="C59" s="17"/>
      <c r="D59" s="18"/>
      <c r="E59" s="19"/>
      <c r="F59" s="20" t="str">
        <f aca="false">Times!$B$6&amp;""</f>
        <v>Time B</v>
      </c>
      <c r="G59" s="21"/>
      <c r="H59" s="16" t="s">
        <v>40</v>
      </c>
      <c r="I59" s="21"/>
      <c r="J59" s="22" t="str">
        <f aca="false">Times!$B$5&amp;""</f>
        <v>Time A</v>
      </c>
    </row>
    <row r="60" customFormat="false" ht="21" hidden="false" customHeight="true" outlineLevel="0" collapsed="false">
      <c r="A60" s="11" t="n">
        <v>14</v>
      </c>
      <c r="B60" s="11" t="n">
        <v>54</v>
      </c>
      <c r="C60" s="23"/>
      <c r="D60" s="24"/>
      <c r="E60" s="25"/>
      <c r="F60" s="26" t="str">
        <f aca="false">Times!$B$12&amp;""</f>
        <v>Time H</v>
      </c>
      <c r="G60" s="21"/>
      <c r="H60" s="11" t="s">
        <v>40</v>
      </c>
      <c r="I60" s="21"/>
      <c r="J60" s="27" t="str">
        <f aca="false">Times!$B$7&amp;""</f>
        <v>Time C</v>
      </c>
    </row>
    <row r="61" customFormat="false" ht="21" hidden="false" customHeight="true" outlineLevel="0" collapsed="false">
      <c r="A61" s="11" t="n">
        <v>14</v>
      </c>
      <c r="B61" s="11" t="n">
        <v>55</v>
      </c>
      <c r="C61" s="23"/>
      <c r="D61" s="24"/>
      <c r="E61" s="25"/>
      <c r="F61" s="26" t="str">
        <f aca="false">Times!$B$11&amp;""</f>
        <v>Time G</v>
      </c>
      <c r="G61" s="21"/>
      <c r="H61" s="11" t="s">
        <v>40</v>
      </c>
      <c r="I61" s="21"/>
      <c r="J61" s="27" t="str">
        <f aca="false">Times!$B$8&amp;""</f>
        <v>Time D</v>
      </c>
    </row>
    <row r="62" customFormat="false" ht="21" hidden="false" customHeight="true" outlineLevel="0" collapsed="false">
      <c r="A62" s="11" t="n">
        <v>14</v>
      </c>
      <c r="B62" s="11" t="n">
        <v>56</v>
      </c>
      <c r="C62" s="23"/>
      <c r="D62" s="24"/>
      <c r="E62" s="25"/>
      <c r="F62" s="26" t="str">
        <f aca="false">Times!$B$10&amp;""</f>
        <v>Time F</v>
      </c>
      <c r="G62" s="21"/>
      <c r="H62" s="11" t="s">
        <v>40</v>
      </c>
      <c r="I62" s="21"/>
      <c r="J62" s="27" t="str">
        <f aca="false">Times!$B$9&amp;""</f>
        <v>Time E</v>
      </c>
    </row>
  </sheetData>
  <mergeCells count="1">
    <mergeCell ref="A2:J2"/>
  </mergeCells>
  <dataValidations count="1">
    <dataValidation allowBlank="true" error="Digite só o número de gols, de 0 a 99." errorStyle="stop" errorTitle="Placar" operator="between" showDropDown="false" showErrorMessage="true" showInputMessage="false" sqref="G5:G62 I5:I62" type="whole">
      <formula1>0</formula1>
      <formula2>99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91C"/>
    <pageSetUpPr fitToPage="true"/>
  </sheetPr>
  <dimension ref="A1:K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10" min="3" style="0" width="7"/>
    <col collapsed="false" customWidth="true" hidden="false" outlineLevel="0" max="11" min="11" style="0" width="34"/>
  </cols>
  <sheetData>
    <row r="1" customFormat="false" ht="30" hidden="false" customHeight="true" outlineLevel="0" collapsed="false">
      <c r="A1" s="7" t="s">
        <v>6</v>
      </c>
    </row>
    <row r="2" customFormat="false" ht="18" hidden="false" customHeight="true" outlineLevel="0" collapsed="false">
      <c r="A2" s="8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customFormat="false" ht="24" hidden="false" customHeight="true" outlineLevel="0" collapsed="false">
      <c r="A4" s="9" t="s">
        <v>43</v>
      </c>
      <c r="B4" s="10" t="s">
        <v>44</v>
      </c>
      <c r="C4" s="9" t="s">
        <v>45</v>
      </c>
      <c r="D4" s="9" t="s">
        <v>46</v>
      </c>
      <c r="E4" s="9" t="s">
        <v>47</v>
      </c>
      <c r="F4" s="9" t="s">
        <v>48</v>
      </c>
      <c r="G4" s="9" t="s">
        <v>49</v>
      </c>
      <c r="H4" s="9" t="s">
        <v>50</v>
      </c>
      <c r="I4" s="9" t="s">
        <v>51</v>
      </c>
      <c r="J4" s="9" t="s">
        <v>52</v>
      </c>
      <c r="K4" s="9" t="s">
        <v>53</v>
      </c>
    </row>
    <row r="5" customFormat="false" ht="21.75" hidden="false" customHeight="true" outlineLevel="0" collapsed="false">
      <c r="A5" s="28" t="n">
        <v>1</v>
      </c>
      <c r="B5" s="29" t="str">
        <f aca="false">INDEX(Calculo!$A$3:$A$10,MATCH(LARGE(Calculo!$K$3:$K$10,1),Calculo!$K$3:$K$10,0))</f>
        <v>Time A</v>
      </c>
      <c r="C5" s="28" t="n">
        <f aca="false">INDEX(Calculo!$I$3:$I$10,MATCH(LARGE(Calculo!$K$3:$K$10,1),Calculo!$K$3:$K$10,0))</f>
        <v>0</v>
      </c>
      <c r="D5" s="30" t="n">
        <f aca="false">INDEX(Calculo!$B$3:$B$10,MATCH(LARGE(Calculo!$K$3:$K$10,1),Calculo!$K$3:$K$10,0))</f>
        <v>0</v>
      </c>
      <c r="E5" s="30" t="n">
        <f aca="false">INDEX(Calculo!$C$3:$C$10,MATCH(LARGE(Calculo!$K$3:$K$10,1),Calculo!$K$3:$K$10,0))</f>
        <v>0</v>
      </c>
      <c r="F5" s="30" t="n">
        <f aca="false">INDEX(Calculo!$D$3:$D$10,MATCH(LARGE(Calculo!$K$3:$K$10,1),Calculo!$K$3:$K$10,0))</f>
        <v>0</v>
      </c>
      <c r="G5" s="30" t="n">
        <f aca="false">INDEX(Calculo!$E$3:$E$10,MATCH(LARGE(Calculo!$K$3:$K$10,1),Calculo!$K$3:$K$10,0))</f>
        <v>0</v>
      </c>
      <c r="H5" s="30" t="n">
        <f aca="false">INDEX(Calculo!$F$3:$F$10,MATCH(LARGE(Calculo!$K$3:$K$10,1),Calculo!$K$3:$K$10,0))</f>
        <v>0</v>
      </c>
      <c r="I5" s="30" t="n">
        <f aca="false">INDEX(Calculo!$G$3:$G$10,MATCH(LARGE(Calculo!$K$3:$K$10,1),Calculo!$K$3:$K$10,0))</f>
        <v>0</v>
      </c>
      <c r="J5" s="30" t="n">
        <f aca="false">INDEX(Calculo!$H$3:$H$10,MATCH(LARGE(Calculo!$K$3:$K$10,1),Calculo!$K$3:$K$10,0))</f>
        <v>0</v>
      </c>
      <c r="K5" s="31" t="str">
        <f aca="false">IF(AND(INDEX(Calculo!$B$3:$B$10,MATCH(LARGE(Calculo!$K$3:$K$10,1),Calculo!$K$3:$K$10,0))&gt;0,COUNTIF(Calculo!$J$3:$J$10,INDEX(Calculo!$J$3:$J$10,MATCH(LARGE(Calculo!$K$3:$K$10,1),Calculo!$K$3:$K$10,0)))&gt;1),"Empatado em tudo: confira o regulamento","")</f>
        <v/>
      </c>
    </row>
    <row r="6" customFormat="false" ht="21.75" hidden="false" customHeight="true" outlineLevel="0" collapsed="false">
      <c r="A6" s="32" t="n">
        <v>2</v>
      </c>
      <c r="B6" s="33" t="str">
        <f aca="false">INDEX(Calculo!$A$3:$A$10,MATCH(LARGE(Calculo!$K$3:$K$10,2),Calculo!$K$3:$K$10,0))</f>
        <v>Time B</v>
      </c>
      <c r="C6" s="32" t="n">
        <f aca="false">INDEX(Calculo!$I$3:$I$10,MATCH(LARGE(Calculo!$K$3:$K$10,2),Calculo!$K$3:$K$10,0))</f>
        <v>0</v>
      </c>
      <c r="D6" s="34" t="n">
        <f aca="false">INDEX(Calculo!$B$3:$B$10,MATCH(LARGE(Calculo!$K$3:$K$10,2),Calculo!$K$3:$K$10,0))</f>
        <v>0</v>
      </c>
      <c r="E6" s="34" t="n">
        <f aca="false">INDEX(Calculo!$C$3:$C$10,MATCH(LARGE(Calculo!$K$3:$K$10,2),Calculo!$K$3:$K$10,0))</f>
        <v>0</v>
      </c>
      <c r="F6" s="34" t="n">
        <f aca="false">INDEX(Calculo!$D$3:$D$10,MATCH(LARGE(Calculo!$K$3:$K$10,2),Calculo!$K$3:$K$10,0))</f>
        <v>0</v>
      </c>
      <c r="G6" s="34" t="n">
        <f aca="false">INDEX(Calculo!$E$3:$E$10,MATCH(LARGE(Calculo!$K$3:$K$10,2),Calculo!$K$3:$K$10,0))</f>
        <v>0</v>
      </c>
      <c r="H6" s="34" t="n">
        <f aca="false">INDEX(Calculo!$F$3:$F$10,MATCH(LARGE(Calculo!$K$3:$K$10,2),Calculo!$K$3:$K$10,0))</f>
        <v>0</v>
      </c>
      <c r="I6" s="34" t="n">
        <f aca="false">INDEX(Calculo!$G$3:$G$10,MATCH(LARGE(Calculo!$K$3:$K$10,2),Calculo!$K$3:$K$10,0))</f>
        <v>0</v>
      </c>
      <c r="J6" s="34" t="n">
        <f aca="false">INDEX(Calculo!$H$3:$H$10,MATCH(LARGE(Calculo!$K$3:$K$10,2),Calculo!$K$3:$K$10,0))</f>
        <v>0</v>
      </c>
      <c r="K6" s="35" t="str">
        <f aca="false">IF(AND(INDEX(Calculo!$B$3:$B$10,MATCH(LARGE(Calculo!$K$3:$K$10,2),Calculo!$K$3:$K$10,0))&gt;0,COUNTIF(Calculo!$J$3:$J$10,INDEX(Calculo!$J$3:$J$10,MATCH(LARGE(Calculo!$K$3:$K$10,2),Calculo!$K$3:$K$10,0)))&gt;1),"Empatado em tudo: confira o regulamento","")</f>
        <v/>
      </c>
    </row>
    <row r="7" customFormat="false" ht="21.75" hidden="false" customHeight="true" outlineLevel="0" collapsed="false">
      <c r="A7" s="28" t="n">
        <v>3</v>
      </c>
      <c r="B7" s="29" t="str">
        <f aca="false">INDEX(Calculo!$A$3:$A$10,MATCH(LARGE(Calculo!$K$3:$K$10,3),Calculo!$K$3:$K$10,0))</f>
        <v>Time C</v>
      </c>
      <c r="C7" s="28" t="n">
        <f aca="false">INDEX(Calculo!$I$3:$I$10,MATCH(LARGE(Calculo!$K$3:$K$10,3),Calculo!$K$3:$K$10,0))</f>
        <v>0</v>
      </c>
      <c r="D7" s="30" t="n">
        <f aca="false">INDEX(Calculo!$B$3:$B$10,MATCH(LARGE(Calculo!$K$3:$K$10,3),Calculo!$K$3:$K$10,0))</f>
        <v>0</v>
      </c>
      <c r="E7" s="30" t="n">
        <f aca="false">INDEX(Calculo!$C$3:$C$10,MATCH(LARGE(Calculo!$K$3:$K$10,3),Calculo!$K$3:$K$10,0))</f>
        <v>0</v>
      </c>
      <c r="F7" s="30" t="n">
        <f aca="false">INDEX(Calculo!$D$3:$D$10,MATCH(LARGE(Calculo!$K$3:$K$10,3),Calculo!$K$3:$K$10,0))</f>
        <v>0</v>
      </c>
      <c r="G7" s="30" t="n">
        <f aca="false">INDEX(Calculo!$E$3:$E$10,MATCH(LARGE(Calculo!$K$3:$K$10,3),Calculo!$K$3:$K$10,0))</f>
        <v>0</v>
      </c>
      <c r="H7" s="30" t="n">
        <f aca="false">INDEX(Calculo!$F$3:$F$10,MATCH(LARGE(Calculo!$K$3:$K$10,3),Calculo!$K$3:$K$10,0))</f>
        <v>0</v>
      </c>
      <c r="I7" s="30" t="n">
        <f aca="false">INDEX(Calculo!$G$3:$G$10,MATCH(LARGE(Calculo!$K$3:$K$10,3),Calculo!$K$3:$K$10,0))</f>
        <v>0</v>
      </c>
      <c r="J7" s="30" t="n">
        <f aca="false">INDEX(Calculo!$H$3:$H$10,MATCH(LARGE(Calculo!$K$3:$K$10,3),Calculo!$K$3:$K$10,0))</f>
        <v>0</v>
      </c>
      <c r="K7" s="31" t="str">
        <f aca="false">IF(AND(INDEX(Calculo!$B$3:$B$10,MATCH(LARGE(Calculo!$K$3:$K$10,3),Calculo!$K$3:$K$10,0))&gt;0,COUNTIF(Calculo!$J$3:$J$10,INDEX(Calculo!$J$3:$J$10,MATCH(LARGE(Calculo!$K$3:$K$10,3),Calculo!$K$3:$K$10,0)))&gt;1),"Empatado em tudo: confira o regulamento","")</f>
        <v/>
      </c>
    </row>
    <row r="8" customFormat="false" ht="21.75" hidden="false" customHeight="true" outlineLevel="0" collapsed="false">
      <c r="A8" s="32" t="n">
        <v>4</v>
      </c>
      <c r="B8" s="33" t="str">
        <f aca="false">INDEX(Calculo!$A$3:$A$10,MATCH(LARGE(Calculo!$K$3:$K$10,4),Calculo!$K$3:$K$10,0))</f>
        <v>Time D</v>
      </c>
      <c r="C8" s="32" t="n">
        <f aca="false">INDEX(Calculo!$I$3:$I$10,MATCH(LARGE(Calculo!$K$3:$K$10,4),Calculo!$K$3:$K$10,0))</f>
        <v>0</v>
      </c>
      <c r="D8" s="34" t="n">
        <f aca="false">INDEX(Calculo!$B$3:$B$10,MATCH(LARGE(Calculo!$K$3:$K$10,4),Calculo!$K$3:$K$10,0))</f>
        <v>0</v>
      </c>
      <c r="E8" s="34" t="n">
        <f aca="false">INDEX(Calculo!$C$3:$C$10,MATCH(LARGE(Calculo!$K$3:$K$10,4),Calculo!$K$3:$K$10,0))</f>
        <v>0</v>
      </c>
      <c r="F8" s="34" t="n">
        <f aca="false">INDEX(Calculo!$D$3:$D$10,MATCH(LARGE(Calculo!$K$3:$K$10,4),Calculo!$K$3:$K$10,0))</f>
        <v>0</v>
      </c>
      <c r="G8" s="34" t="n">
        <f aca="false">INDEX(Calculo!$E$3:$E$10,MATCH(LARGE(Calculo!$K$3:$K$10,4),Calculo!$K$3:$K$10,0))</f>
        <v>0</v>
      </c>
      <c r="H8" s="34" t="n">
        <f aca="false">INDEX(Calculo!$F$3:$F$10,MATCH(LARGE(Calculo!$K$3:$K$10,4),Calculo!$K$3:$K$10,0))</f>
        <v>0</v>
      </c>
      <c r="I8" s="34" t="n">
        <f aca="false">INDEX(Calculo!$G$3:$G$10,MATCH(LARGE(Calculo!$K$3:$K$10,4),Calculo!$K$3:$K$10,0))</f>
        <v>0</v>
      </c>
      <c r="J8" s="34" t="n">
        <f aca="false">INDEX(Calculo!$H$3:$H$10,MATCH(LARGE(Calculo!$K$3:$K$10,4),Calculo!$K$3:$K$10,0))</f>
        <v>0</v>
      </c>
      <c r="K8" s="35" t="str">
        <f aca="false">IF(AND(INDEX(Calculo!$B$3:$B$10,MATCH(LARGE(Calculo!$K$3:$K$10,4),Calculo!$K$3:$K$10,0))&gt;0,COUNTIF(Calculo!$J$3:$J$10,INDEX(Calculo!$J$3:$J$10,MATCH(LARGE(Calculo!$K$3:$K$10,4),Calculo!$K$3:$K$10,0)))&gt;1),"Empatado em tudo: confira o regulamento","")</f>
        <v/>
      </c>
    </row>
    <row r="9" customFormat="false" ht="21.75" hidden="false" customHeight="true" outlineLevel="0" collapsed="false">
      <c r="A9" s="28" t="n">
        <v>5</v>
      </c>
      <c r="B9" s="29" t="str">
        <f aca="false">INDEX(Calculo!$A$3:$A$10,MATCH(LARGE(Calculo!$K$3:$K$10,5),Calculo!$K$3:$K$10,0))</f>
        <v>Time E</v>
      </c>
      <c r="C9" s="28" t="n">
        <f aca="false">INDEX(Calculo!$I$3:$I$10,MATCH(LARGE(Calculo!$K$3:$K$10,5),Calculo!$K$3:$K$10,0))</f>
        <v>0</v>
      </c>
      <c r="D9" s="30" t="n">
        <f aca="false">INDEX(Calculo!$B$3:$B$10,MATCH(LARGE(Calculo!$K$3:$K$10,5),Calculo!$K$3:$K$10,0))</f>
        <v>0</v>
      </c>
      <c r="E9" s="30" t="n">
        <f aca="false">INDEX(Calculo!$C$3:$C$10,MATCH(LARGE(Calculo!$K$3:$K$10,5),Calculo!$K$3:$K$10,0))</f>
        <v>0</v>
      </c>
      <c r="F9" s="30" t="n">
        <f aca="false">INDEX(Calculo!$D$3:$D$10,MATCH(LARGE(Calculo!$K$3:$K$10,5),Calculo!$K$3:$K$10,0))</f>
        <v>0</v>
      </c>
      <c r="G9" s="30" t="n">
        <f aca="false">INDEX(Calculo!$E$3:$E$10,MATCH(LARGE(Calculo!$K$3:$K$10,5),Calculo!$K$3:$K$10,0))</f>
        <v>0</v>
      </c>
      <c r="H9" s="30" t="n">
        <f aca="false">INDEX(Calculo!$F$3:$F$10,MATCH(LARGE(Calculo!$K$3:$K$10,5),Calculo!$K$3:$K$10,0))</f>
        <v>0</v>
      </c>
      <c r="I9" s="30" t="n">
        <f aca="false">INDEX(Calculo!$G$3:$G$10,MATCH(LARGE(Calculo!$K$3:$K$10,5),Calculo!$K$3:$K$10,0))</f>
        <v>0</v>
      </c>
      <c r="J9" s="30" t="n">
        <f aca="false">INDEX(Calculo!$H$3:$H$10,MATCH(LARGE(Calculo!$K$3:$K$10,5),Calculo!$K$3:$K$10,0))</f>
        <v>0</v>
      </c>
      <c r="K9" s="31" t="str">
        <f aca="false">IF(AND(INDEX(Calculo!$B$3:$B$10,MATCH(LARGE(Calculo!$K$3:$K$10,5),Calculo!$K$3:$K$10,0))&gt;0,COUNTIF(Calculo!$J$3:$J$10,INDEX(Calculo!$J$3:$J$10,MATCH(LARGE(Calculo!$K$3:$K$10,5),Calculo!$K$3:$K$10,0)))&gt;1),"Empatado em tudo: confira o regulamento","")</f>
        <v/>
      </c>
    </row>
    <row r="10" customFormat="false" ht="21.75" hidden="false" customHeight="true" outlineLevel="0" collapsed="false">
      <c r="A10" s="32" t="n">
        <v>6</v>
      </c>
      <c r="B10" s="33" t="str">
        <f aca="false">INDEX(Calculo!$A$3:$A$10,MATCH(LARGE(Calculo!$K$3:$K$10,6),Calculo!$K$3:$K$10,0))</f>
        <v>Time F</v>
      </c>
      <c r="C10" s="32" t="n">
        <f aca="false">INDEX(Calculo!$I$3:$I$10,MATCH(LARGE(Calculo!$K$3:$K$10,6),Calculo!$K$3:$K$10,0))</f>
        <v>0</v>
      </c>
      <c r="D10" s="34" t="n">
        <f aca="false">INDEX(Calculo!$B$3:$B$10,MATCH(LARGE(Calculo!$K$3:$K$10,6),Calculo!$K$3:$K$10,0))</f>
        <v>0</v>
      </c>
      <c r="E10" s="34" t="n">
        <f aca="false">INDEX(Calculo!$C$3:$C$10,MATCH(LARGE(Calculo!$K$3:$K$10,6),Calculo!$K$3:$K$10,0))</f>
        <v>0</v>
      </c>
      <c r="F10" s="34" t="n">
        <f aca="false">INDEX(Calculo!$D$3:$D$10,MATCH(LARGE(Calculo!$K$3:$K$10,6),Calculo!$K$3:$K$10,0))</f>
        <v>0</v>
      </c>
      <c r="G10" s="34" t="n">
        <f aca="false">INDEX(Calculo!$E$3:$E$10,MATCH(LARGE(Calculo!$K$3:$K$10,6),Calculo!$K$3:$K$10,0))</f>
        <v>0</v>
      </c>
      <c r="H10" s="34" t="n">
        <f aca="false">INDEX(Calculo!$F$3:$F$10,MATCH(LARGE(Calculo!$K$3:$K$10,6),Calculo!$K$3:$K$10,0))</f>
        <v>0</v>
      </c>
      <c r="I10" s="34" t="n">
        <f aca="false">INDEX(Calculo!$G$3:$G$10,MATCH(LARGE(Calculo!$K$3:$K$10,6),Calculo!$K$3:$K$10,0))</f>
        <v>0</v>
      </c>
      <c r="J10" s="34" t="n">
        <f aca="false">INDEX(Calculo!$H$3:$H$10,MATCH(LARGE(Calculo!$K$3:$K$10,6),Calculo!$K$3:$K$10,0))</f>
        <v>0</v>
      </c>
      <c r="K10" s="35" t="str">
        <f aca="false">IF(AND(INDEX(Calculo!$B$3:$B$10,MATCH(LARGE(Calculo!$K$3:$K$10,6),Calculo!$K$3:$K$10,0))&gt;0,COUNTIF(Calculo!$J$3:$J$10,INDEX(Calculo!$J$3:$J$10,MATCH(LARGE(Calculo!$K$3:$K$10,6),Calculo!$K$3:$K$10,0)))&gt;1),"Empatado em tudo: confira o regulamento","")</f>
        <v/>
      </c>
    </row>
    <row r="11" customFormat="false" ht="21.75" hidden="false" customHeight="true" outlineLevel="0" collapsed="false">
      <c r="A11" s="28" t="n">
        <v>7</v>
      </c>
      <c r="B11" s="29" t="str">
        <f aca="false">INDEX(Calculo!$A$3:$A$10,MATCH(LARGE(Calculo!$K$3:$K$10,7),Calculo!$K$3:$K$10,0))</f>
        <v>Time G</v>
      </c>
      <c r="C11" s="28" t="n">
        <f aca="false">INDEX(Calculo!$I$3:$I$10,MATCH(LARGE(Calculo!$K$3:$K$10,7),Calculo!$K$3:$K$10,0))</f>
        <v>0</v>
      </c>
      <c r="D11" s="30" t="n">
        <f aca="false">INDEX(Calculo!$B$3:$B$10,MATCH(LARGE(Calculo!$K$3:$K$10,7),Calculo!$K$3:$K$10,0))</f>
        <v>0</v>
      </c>
      <c r="E11" s="30" t="n">
        <f aca="false">INDEX(Calculo!$C$3:$C$10,MATCH(LARGE(Calculo!$K$3:$K$10,7),Calculo!$K$3:$K$10,0))</f>
        <v>0</v>
      </c>
      <c r="F11" s="30" t="n">
        <f aca="false">INDEX(Calculo!$D$3:$D$10,MATCH(LARGE(Calculo!$K$3:$K$10,7),Calculo!$K$3:$K$10,0))</f>
        <v>0</v>
      </c>
      <c r="G11" s="30" t="n">
        <f aca="false">INDEX(Calculo!$E$3:$E$10,MATCH(LARGE(Calculo!$K$3:$K$10,7),Calculo!$K$3:$K$10,0))</f>
        <v>0</v>
      </c>
      <c r="H11" s="30" t="n">
        <f aca="false">INDEX(Calculo!$F$3:$F$10,MATCH(LARGE(Calculo!$K$3:$K$10,7),Calculo!$K$3:$K$10,0))</f>
        <v>0</v>
      </c>
      <c r="I11" s="30" t="n">
        <f aca="false">INDEX(Calculo!$G$3:$G$10,MATCH(LARGE(Calculo!$K$3:$K$10,7),Calculo!$K$3:$K$10,0))</f>
        <v>0</v>
      </c>
      <c r="J11" s="30" t="n">
        <f aca="false">INDEX(Calculo!$H$3:$H$10,MATCH(LARGE(Calculo!$K$3:$K$10,7),Calculo!$K$3:$K$10,0))</f>
        <v>0</v>
      </c>
      <c r="K11" s="31" t="str">
        <f aca="false">IF(AND(INDEX(Calculo!$B$3:$B$10,MATCH(LARGE(Calculo!$K$3:$K$10,7),Calculo!$K$3:$K$10,0))&gt;0,COUNTIF(Calculo!$J$3:$J$10,INDEX(Calculo!$J$3:$J$10,MATCH(LARGE(Calculo!$K$3:$K$10,7),Calculo!$K$3:$K$10,0)))&gt;1),"Empatado em tudo: confira o regulamento","")</f>
        <v/>
      </c>
    </row>
    <row r="12" customFormat="false" ht="21.75" hidden="false" customHeight="true" outlineLevel="0" collapsed="false">
      <c r="A12" s="32" t="n">
        <v>8</v>
      </c>
      <c r="B12" s="33" t="str">
        <f aca="false">INDEX(Calculo!$A$3:$A$10,MATCH(LARGE(Calculo!$K$3:$K$10,8),Calculo!$K$3:$K$10,0))</f>
        <v>Time H</v>
      </c>
      <c r="C12" s="32" t="n">
        <f aca="false">INDEX(Calculo!$I$3:$I$10,MATCH(LARGE(Calculo!$K$3:$K$10,8),Calculo!$K$3:$K$10,0))</f>
        <v>0</v>
      </c>
      <c r="D12" s="34" t="n">
        <f aca="false">INDEX(Calculo!$B$3:$B$10,MATCH(LARGE(Calculo!$K$3:$K$10,8),Calculo!$K$3:$K$10,0))</f>
        <v>0</v>
      </c>
      <c r="E12" s="34" t="n">
        <f aca="false">INDEX(Calculo!$C$3:$C$10,MATCH(LARGE(Calculo!$K$3:$K$10,8),Calculo!$K$3:$K$10,0))</f>
        <v>0</v>
      </c>
      <c r="F12" s="34" t="n">
        <f aca="false">INDEX(Calculo!$D$3:$D$10,MATCH(LARGE(Calculo!$K$3:$K$10,8),Calculo!$K$3:$K$10,0))</f>
        <v>0</v>
      </c>
      <c r="G12" s="34" t="n">
        <f aca="false">INDEX(Calculo!$E$3:$E$10,MATCH(LARGE(Calculo!$K$3:$K$10,8),Calculo!$K$3:$K$10,0))</f>
        <v>0</v>
      </c>
      <c r="H12" s="34" t="n">
        <f aca="false">INDEX(Calculo!$F$3:$F$10,MATCH(LARGE(Calculo!$K$3:$K$10,8),Calculo!$K$3:$K$10,0))</f>
        <v>0</v>
      </c>
      <c r="I12" s="34" t="n">
        <f aca="false">INDEX(Calculo!$G$3:$G$10,MATCH(LARGE(Calculo!$K$3:$K$10,8),Calculo!$K$3:$K$10,0))</f>
        <v>0</v>
      </c>
      <c r="J12" s="34" t="n">
        <f aca="false">INDEX(Calculo!$H$3:$H$10,MATCH(LARGE(Calculo!$K$3:$K$10,8),Calculo!$K$3:$K$10,0))</f>
        <v>0</v>
      </c>
      <c r="K12" s="35" t="str">
        <f aca="false">IF(AND(INDEX(Calculo!$B$3:$B$10,MATCH(LARGE(Calculo!$K$3:$K$10,8),Calculo!$K$3:$K$10,0))&gt;0,COUNTIF(Calculo!$J$3:$J$10,INDEX(Calculo!$J$3:$J$10,MATCH(LARGE(Calculo!$K$3:$K$10,8),Calculo!$K$3:$K$10,0)))&gt;1),"Empatado em tudo: confira o regulamento","")</f>
        <v/>
      </c>
    </row>
    <row r="14" customFormat="false" ht="15" hidden="false" customHeight="false" outlineLevel="0" collapsed="false">
      <c r="A14" s="2" t="s">
        <v>54</v>
      </c>
    </row>
  </sheetData>
  <mergeCells count="1"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91C"/>
    <pageSetUpPr fitToPage="true"/>
  </sheetPr>
  <dimension ref="A1:J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4"/>
    <col collapsed="false" customWidth="true" hidden="false" outlineLevel="0" max="3" min="3" style="0" width="8"/>
    <col collapsed="false" customWidth="true" hidden="true" outlineLevel="0" max="4" min="4" style="0" width="3"/>
    <col collapsed="false" customWidth="true" hidden="false" outlineLevel="0" max="5" min="5" style="0" width="3"/>
    <col collapsed="false" customWidth="true" hidden="false" outlineLevel="0" max="6" min="6" style="0" width="7"/>
    <col collapsed="false" customWidth="true" hidden="false" outlineLevel="0" max="7" min="7" style="0" width="26"/>
    <col collapsed="false" customWidth="true" hidden="false" outlineLevel="0" max="8" min="8" style="0" width="24"/>
    <col collapsed="false" customWidth="true" hidden="false" outlineLevel="0" max="9" min="9" style="0" width="8"/>
  </cols>
  <sheetData>
    <row r="1" customFormat="false" ht="30" hidden="false" customHeight="true" outlineLevel="0" collapsed="false">
      <c r="A1" s="7" t="s">
        <v>12</v>
      </c>
    </row>
    <row r="2" customFormat="false" ht="18" hidden="false" customHeight="true" outlineLevel="0" collapsed="false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</row>
    <row r="4" customFormat="false" ht="24" hidden="false" customHeight="true" outlineLevel="0" collapsed="false">
      <c r="A4" s="10" t="s">
        <v>56</v>
      </c>
      <c r="B4" s="10" t="s">
        <v>44</v>
      </c>
      <c r="C4" s="9" t="s">
        <v>37</v>
      </c>
      <c r="D4" s="36"/>
      <c r="E4" s="36"/>
      <c r="F4" s="9" t="s">
        <v>43</v>
      </c>
      <c r="G4" s="10" t="s">
        <v>56</v>
      </c>
      <c r="H4" s="10" t="s">
        <v>44</v>
      </c>
      <c r="I4" s="9" t="s">
        <v>37</v>
      </c>
    </row>
    <row r="5" customFormat="false" ht="15" hidden="false" customHeight="false" outlineLevel="0" collapsed="false">
      <c r="A5" s="37"/>
      <c r="B5" s="37"/>
      <c r="C5" s="38"/>
      <c r="D5" s="0" t="str">
        <f aca="false">IF(AND(A5&lt;&gt;"",ISNUMBER(C5)),C5*1000+(105-ROW()),"")</f>
        <v/>
      </c>
      <c r="F5" s="28" t="str">
        <f aca="false">IF(COUNT($D$5:$D$104)&gt;=1,1,"")</f>
        <v/>
      </c>
      <c r="G5" s="29" t="str">
        <f aca="false">IFERROR(INDEX($A$5:$A$104,MATCH(LARGE($D$5:$D$104,1),$D$5:$D$104,0)),"")</f>
        <v/>
      </c>
      <c r="H5" s="39" t="str">
        <f aca="false">IFERROR(INDEX($B$5:$B$104,MATCH(LARGE($D$5:$D$104,1),$D$5:$D$104,0)),"")</f>
        <v/>
      </c>
      <c r="I5" s="28" t="str">
        <f aca="false">IFERROR(INDEX($C$5:$C$104,MATCH(LARGE($D$5:$D$104,1),$D$5:$D$104,0)),"")</f>
        <v/>
      </c>
    </row>
    <row r="6" customFormat="false" ht="15" hidden="false" customHeight="false" outlineLevel="0" collapsed="false">
      <c r="A6" s="37"/>
      <c r="B6" s="37"/>
      <c r="C6" s="38"/>
      <c r="D6" s="0" t="str">
        <f aca="false">IF(AND(A6&lt;&gt;"",ISNUMBER(C6)),C6*1000+(105-ROW()),"")</f>
        <v/>
      </c>
      <c r="F6" s="32" t="str">
        <f aca="false">IF(COUNT($D$5:$D$104)&gt;=2,2,"")</f>
        <v/>
      </c>
      <c r="G6" s="33" t="str">
        <f aca="false">IFERROR(INDEX($A$5:$A$104,MATCH(LARGE($D$5:$D$104,2),$D$5:$D$104,0)),"")</f>
        <v/>
      </c>
      <c r="H6" s="40" t="str">
        <f aca="false">IFERROR(INDEX($B$5:$B$104,MATCH(LARGE($D$5:$D$104,2),$D$5:$D$104,0)),"")</f>
        <v/>
      </c>
      <c r="I6" s="32" t="str">
        <f aca="false">IFERROR(INDEX($C$5:$C$104,MATCH(LARGE($D$5:$D$104,2),$D$5:$D$104,0)),"")</f>
        <v/>
      </c>
    </row>
    <row r="7" customFormat="false" ht="15" hidden="false" customHeight="false" outlineLevel="0" collapsed="false">
      <c r="A7" s="37"/>
      <c r="B7" s="37"/>
      <c r="C7" s="38"/>
      <c r="D7" s="0" t="str">
        <f aca="false">IF(AND(A7&lt;&gt;"",ISNUMBER(C7)),C7*1000+(105-ROW()),"")</f>
        <v/>
      </c>
      <c r="F7" s="28" t="str">
        <f aca="false">IF(COUNT($D$5:$D$104)&gt;=3,3,"")</f>
        <v/>
      </c>
      <c r="G7" s="29" t="str">
        <f aca="false">IFERROR(INDEX($A$5:$A$104,MATCH(LARGE($D$5:$D$104,3),$D$5:$D$104,0)),"")</f>
        <v/>
      </c>
      <c r="H7" s="39" t="str">
        <f aca="false">IFERROR(INDEX($B$5:$B$104,MATCH(LARGE($D$5:$D$104,3),$D$5:$D$104,0)),"")</f>
        <v/>
      </c>
      <c r="I7" s="28" t="str">
        <f aca="false">IFERROR(INDEX($C$5:$C$104,MATCH(LARGE($D$5:$D$104,3),$D$5:$D$104,0)),"")</f>
        <v/>
      </c>
    </row>
    <row r="8" customFormat="false" ht="15" hidden="false" customHeight="false" outlineLevel="0" collapsed="false">
      <c r="A8" s="37"/>
      <c r="B8" s="37"/>
      <c r="C8" s="38"/>
      <c r="D8" s="0" t="str">
        <f aca="false">IF(AND(A8&lt;&gt;"",ISNUMBER(C8)),C8*1000+(105-ROW()),"")</f>
        <v/>
      </c>
      <c r="F8" s="32" t="str">
        <f aca="false">IF(COUNT($D$5:$D$104)&gt;=4,4,"")</f>
        <v/>
      </c>
      <c r="G8" s="33" t="str">
        <f aca="false">IFERROR(INDEX($A$5:$A$104,MATCH(LARGE($D$5:$D$104,4),$D$5:$D$104,0)),"")</f>
        <v/>
      </c>
      <c r="H8" s="40" t="str">
        <f aca="false">IFERROR(INDEX($B$5:$B$104,MATCH(LARGE($D$5:$D$104,4),$D$5:$D$104,0)),"")</f>
        <v/>
      </c>
      <c r="I8" s="32" t="str">
        <f aca="false">IFERROR(INDEX($C$5:$C$104,MATCH(LARGE($D$5:$D$104,4),$D$5:$D$104,0)),"")</f>
        <v/>
      </c>
    </row>
    <row r="9" customFormat="false" ht="15" hidden="false" customHeight="false" outlineLevel="0" collapsed="false">
      <c r="A9" s="37"/>
      <c r="B9" s="37"/>
      <c r="C9" s="38"/>
      <c r="D9" s="0" t="str">
        <f aca="false">IF(AND(A9&lt;&gt;"",ISNUMBER(C9)),C9*1000+(105-ROW()),"")</f>
        <v/>
      </c>
      <c r="F9" s="28" t="str">
        <f aca="false">IF(COUNT($D$5:$D$104)&gt;=5,5,"")</f>
        <v/>
      </c>
      <c r="G9" s="29" t="str">
        <f aca="false">IFERROR(INDEX($A$5:$A$104,MATCH(LARGE($D$5:$D$104,5),$D$5:$D$104,0)),"")</f>
        <v/>
      </c>
      <c r="H9" s="39" t="str">
        <f aca="false">IFERROR(INDEX($B$5:$B$104,MATCH(LARGE($D$5:$D$104,5),$D$5:$D$104,0)),"")</f>
        <v/>
      </c>
      <c r="I9" s="28" t="str">
        <f aca="false">IFERROR(INDEX($C$5:$C$104,MATCH(LARGE($D$5:$D$104,5),$D$5:$D$104,0)),"")</f>
        <v/>
      </c>
    </row>
    <row r="10" customFormat="false" ht="15" hidden="false" customHeight="false" outlineLevel="0" collapsed="false">
      <c r="A10" s="37"/>
      <c r="B10" s="37"/>
      <c r="C10" s="38"/>
      <c r="D10" s="0" t="str">
        <f aca="false">IF(AND(A10&lt;&gt;"",ISNUMBER(C10)),C10*1000+(105-ROW()),"")</f>
        <v/>
      </c>
      <c r="F10" s="32" t="str">
        <f aca="false">IF(COUNT($D$5:$D$104)&gt;=6,6,"")</f>
        <v/>
      </c>
      <c r="G10" s="33" t="str">
        <f aca="false">IFERROR(INDEX($A$5:$A$104,MATCH(LARGE($D$5:$D$104,6),$D$5:$D$104,0)),"")</f>
        <v/>
      </c>
      <c r="H10" s="40" t="str">
        <f aca="false">IFERROR(INDEX($B$5:$B$104,MATCH(LARGE($D$5:$D$104,6),$D$5:$D$104,0)),"")</f>
        <v/>
      </c>
      <c r="I10" s="32" t="str">
        <f aca="false">IFERROR(INDEX($C$5:$C$104,MATCH(LARGE($D$5:$D$104,6),$D$5:$D$104,0)),"")</f>
        <v/>
      </c>
    </row>
    <row r="11" customFormat="false" ht="15" hidden="false" customHeight="false" outlineLevel="0" collapsed="false">
      <c r="A11" s="37"/>
      <c r="B11" s="37"/>
      <c r="C11" s="38"/>
      <c r="D11" s="0" t="str">
        <f aca="false">IF(AND(A11&lt;&gt;"",ISNUMBER(C11)),C11*1000+(105-ROW()),"")</f>
        <v/>
      </c>
      <c r="F11" s="28" t="str">
        <f aca="false">IF(COUNT($D$5:$D$104)&gt;=7,7,"")</f>
        <v/>
      </c>
      <c r="G11" s="29" t="str">
        <f aca="false">IFERROR(INDEX($A$5:$A$104,MATCH(LARGE($D$5:$D$104,7),$D$5:$D$104,0)),"")</f>
        <v/>
      </c>
      <c r="H11" s="39" t="str">
        <f aca="false">IFERROR(INDEX($B$5:$B$104,MATCH(LARGE($D$5:$D$104,7),$D$5:$D$104,0)),"")</f>
        <v/>
      </c>
      <c r="I11" s="28" t="str">
        <f aca="false">IFERROR(INDEX($C$5:$C$104,MATCH(LARGE($D$5:$D$104,7),$D$5:$D$104,0)),"")</f>
        <v/>
      </c>
    </row>
    <row r="12" customFormat="false" ht="15" hidden="false" customHeight="false" outlineLevel="0" collapsed="false">
      <c r="A12" s="37"/>
      <c r="B12" s="37"/>
      <c r="C12" s="38"/>
      <c r="D12" s="0" t="str">
        <f aca="false">IF(AND(A12&lt;&gt;"",ISNUMBER(C12)),C12*1000+(105-ROW()),"")</f>
        <v/>
      </c>
      <c r="F12" s="32" t="str">
        <f aca="false">IF(COUNT($D$5:$D$104)&gt;=8,8,"")</f>
        <v/>
      </c>
      <c r="G12" s="33" t="str">
        <f aca="false">IFERROR(INDEX($A$5:$A$104,MATCH(LARGE($D$5:$D$104,8),$D$5:$D$104,0)),"")</f>
        <v/>
      </c>
      <c r="H12" s="40" t="str">
        <f aca="false">IFERROR(INDEX($B$5:$B$104,MATCH(LARGE($D$5:$D$104,8),$D$5:$D$104,0)),"")</f>
        <v/>
      </c>
      <c r="I12" s="32" t="str">
        <f aca="false">IFERROR(INDEX($C$5:$C$104,MATCH(LARGE($D$5:$D$104,8),$D$5:$D$104,0)),"")</f>
        <v/>
      </c>
    </row>
    <row r="13" customFormat="false" ht="15" hidden="false" customHeight="false" outlineLevel="0" collapsed="false">
      <c r="A13" s="37"/>
      <c r="B13" s="37"/>
      <c r="C13" s="38"/>
      <c r="D13" s="0" t="str">
        <f aca="false">IF(AND(A13&lt;&gt;"",ISNUMBER(C13)),C13*1000+(105-ROW()),"")</f>
        <v/>
      </c>
      <c r="F13" s="28" t="str">
        <f aca="false">IF(COUNT($D$5:$D$104)&gt;=9,9,"")</f>
        <v/>
      </c>
      <c r="G13" s="29" t="str">
        <f aca="false">IFERROR(INDEX($A$5:$A$104,MATCH(LARGE($D$5:$D$104,9),$D$5:$D$104,0)),"")</f>
        <v/>
      </c>
      <c r="H13" s="39" t="str">
        <f aca="false">IFERROR(INDEX($B$5:$B$104,MATCH(LARGE($D$5:$D$104,9),$D$5:$D$104,0)),"")</f>
        <v/>
      </c>
      <c r="I13" s="28" t="str">
        <f aca="false">IFERROR(INDEX($C$5:$C$104,MATCH(LARGE($D$5:$D$104,9),$D$5:$D$104,0)),"")</f>
        <v/>
      </c>
    </row>
    <row r="14" customFormat="false" ht="15" hidden="false" customHeight="false" outlineLevel="0" collapsed="false">
      <c r="A14" s="37"/>
      <c r="B14" s="37"/>
      <c r="C14" s="38"/>
      <c r="D14" s="0" t="str">
        <f aca="false">IF(AND(A14&lt;&gt;"",ISNUMBER(C14)),C14*1000+(105-ROW()),"")</f>
        <v/>
      </c>
      <c r="F14" s="32" t="str">
        <f aca="false">IF(COUNT($D$5:$D$104)&gt;=10,10,"")</f>
        <v/>
      </c>
      <c r="G14" s="33" t="str">
        <f aca="false">IFERROR(INDEX($A$5:$A$104,MATCH(LARGE($D$5:$D$104,10),$D$5:$D$104,0)),"")</f>
        <v/>
      </c>
      <c r="H14" s="40" t="str">
        <f aca="false">IFERROR(INDEX($B$5:$B$104,MATCH(LARGE($D$5:$D$104,10),$D$5:$D$104,0)),"")</f>
        <v/>
      </c>
      <c r="I14" s="32" t="str">
        <f aca="false">IFERROR(INDEX($C$5:$C$104,MATCH(LARGE($D$5:$D$104,10),$D$5:$D$104,0)),"")</f>
        <v/>
      </c>
    </row>
    <row r="15" customFormat="false" ht="15" hidden="false" customHeight="false" outlineLevel="0" collapsed="false">
      <c r="A15" s="37"/>
      <c r="B15" s="37"/>
      <c r="C15" s="38"/>
      <c r="D15" s="0" t="str">
        <f aca="false">IF(AND(A15&lt;&gt;"",ISNUMBER(C15)),C15*1000+(105-ROW()),"")</f>
        <v/>
      </c>
      <c r="F15" s="28" t="str">
        <f aca="false">IF(COUNT($D$5:$D$104)&gt;=11,11,"")</f>
        <v/>
      </c>
      <c r="G15" s="29" t="str">
        <f aca="false">IFERROR(INDEX($A$5:$A$104,MATCH(LARGE($D$5:$D$104,11),$D$5:$D$104,0)),"")</f>
        <v/>
      </c>
      <c r="H15" s="39" t="str">
        <f aca="false">IFERROR(INDEX($B$5:$B$104,MATCH(LARGE($D$5:$D$104,11),$D$5:$D$104,0)),"")</f>
        <v/>
      </c>
      <c r="I15" s="28" t="str">
        <f aca="false">IFERROR(INDEX($C$5:$C$104,MATCH(LARGE($D$5:$D$104,11),$D$5:$D$104,0)),"")</f>
        <v/>
      </c>
    </row>
    <row r="16" customFormat="false" ht="15" hidden="false" customHeight="false" outlineLevel="0" collapsed="false">
      <c r="A16" s="37"/>
      <c r="B16" s="37"/>
      <c r="C16" s="38"/>
      <c r="D16" s="0" t="str">
        <f aca="false">IF(AND(A16&lt;&gt;"",ISNUMBER(C16)),C16*1000+(105-ROW()),"")</f>
        <v/>
      </c>
      <c r="F16" s="32" t="str">
        <f aca="false">IF(COUNT($D$5:$D$104)&gt;=12,12,"")</f>
        <v/>
      </c>
      <c r="G16" s="33" t="str">
        <f aca="false">IFERROR(INDEX($A$5:$A$104,MATCH(LARGE($D$5:$D$104,12),$D$5:$D$104,0)),"")</f>
        <v/>
      </c>
      <c r="H16" s="40" t="str">
        <f aca="false">IFERROR(INDEX($B$5:$B$104,MATCH(LARGE($D$5:$D$104,12),$D$5:$D$104,0)),"")</f>
        <v/>
      </c>
      <c r="I16" s="32" t="str">
        <f aca="false">IFERROR(INDEX($C$5:$C$104,MATCH(LARGE($D$5:$D$104,12),$D$5:$D$104,0)),"")</f>
        <v/>
      </c>
    </row>
    <row r="17" customFormat="false" ht="15" hidden="false" customHeight="false" outlineLevel="0" collapsed="false">
      <c r="A17" s="37"/>
      <c r="B17" s="37"/>
      <c r="C17" s="38"/>
      <c r="D17" s="0" t="str">
        <f aca="false">IF(AND(A17&lt;&gt;"",ISNUMBER(C17)),C17*1000+(105-ROW()),"")</f>
        <v/>
      </c>
      <c r="F17" s="28" t="str">
        <f aca="false">IF(COUNT($D$5:$D$104)&gt;=13,13,"")</f>
        <v/>
      </c>
      <c r="G17" s="29" t="str">
        <f aca="false">IFERROR(INDEX($A$5:$A$104,MATCH(LARGE($D$5:$D$104,13),$D$5:$D$104,0)),"")</f>
        <v/>
      </c>
      <c r="H17" s="39" t="str">
        <f aca="false">IFERROR(INDEX($B$5:$B$104,MATCH(LARGE($D$5:$D$104,13),$D$5:$D$104,0)),"")</f>
        <v/>
      </c>
      <c r="I17" s="28" t="str">
        <f aca="false">IFERROR(INDEX($C$5:$C$104,MATCH(LARGE($D$5:$D$104,13),$D$5:$D$104,0)),"")</f>
        <v/>
      </c>
    </row>
    <row r="18" customFormat="false" ht="15" hidden="false" customHeight="false" outlineLevel="0" collapsed="false">
      <c r="A18" s="37"/>
      <c r="B18" s="37"/>
      <c r="C18" s="38"/>
      <c r="D18" s="0" t="str">
        <f aca="false">IF(AND(A18&lt;&gt;"",ISNUMBER(C18)),C18*1000+(105-ROW()),"")</f>
        <v/>
      </c>
      <c r="F18" s="32" t="str">
        <f aca="false">IF(COUNT($D$5:$D$104)&gt;=14,14,"")</f>
        <v/>
      </c>
      <c r="G18" s="33" t="str">
        <f aca="false">IFERROR(INDEX($A$5:$A$104,MATCH(LARGE($D$5:$D$104,14),$D$5:$D$104,0)),"")</f>
        <v/>
      </c>
      <c r="H18" s="40" t="str">
        <f aca="false">IFERROR(INDEX($B$5:$B$104,MATCH(LARGE($D$5:$D$104,14),$D$5:$D$104,0)),"")</f>
        <v/>
      </c>
      <c r="I18" s="32" t="str">
        <f aca="false">IFERROR(INDEX($C$5:$C$104,MATCH(LARGE($D$5:$D$104,14),$D$5:$D$104,0)),"")</f>
        <v/>
      </c>
    </row>
    <row r="19" customFormat="false" ht="15" hidden="false" customHeight="false" outlineLevel="0" collapsed="false">
      <c r="A19" s="37"/>
      <c r="B19" s="37"/>
      <c r="C19" s="38"/>
      <c r="D19" s="0" t="str">
        <f aca="false">IF(AND(A19&lt;&gt;"",ISNUMBER(C19)),C19*1000+(105-ROW()),"")</f>
        <v/>
      </c>
      <c r="F19" s="28" t="str">
        <f aca="false">IF(COUNT($D$5:$D$104)&gt;=15,15,"")</f>
        <v/>
      </c>
      <c r="G19" s="29" t="str">
        <f aca="false">IFERROR(INDEX($A$5:$A$104,MATCH(LARGE($D$5:$D$104,15),$D$5:$D$104,0)),"")</f>
        <v/>
      </c>
      <c r="H19" s="39" t="str">
        <f aca="false">IFERROR(INDEX($B$5:$B$104,MATCH(LARGE($D$5:$D$104,15),$D$5:$D$104,0)),"")</f>
        <v/>
      </c>
      <c r="I19" s="28" t="str">
        <f aca="false">IFERROR(INDEX($C$5:$C$104,MATCH(LARGE($D$5:$D$104,15),$D$5:$D$104,0)),"")</f>
        <v/>
      </c>
    </row>
    <row r="20" customFormat="false" ht="15" hidden="false" customHeight="false" outlineLevel="0" collapsed="false">
      <c r="A20" s="37"/>
      <c r="B20" s="37"/>
      <c r="C20" s="38"/>
      <c r="D20" s="0" t="str">
        <f aca="false">IF(AND(A20&lt;&gt;"",ISNUMBER(C20)),C20*1000+(105-ROW()),"")</f>
        <v/>
      </c>
      <c r="F20" s="32" t="str">
        <f aca="false">IF(COUNT($D$5:$D$104)&gt;=16,16,"")</f>
        <v/>
      </c>
      <c r="G20" s="33" t="str">
        <f aca="false">IFERROR(INDEX($A$5:$A$104,MATCH(LARGE($D$5:$D$104,16),$D$5:$D$104,0)),"")</f>
        <v/>
      </c>
      <c r="H20" s="40" t="str">
        <f aca="false">IFERROR(INDEX($B$5:$B$104,MATCH(LARGE($D$5:$D$104,16),$D$5:$D$104,0)),"")</f>
        <v/>
      </c>
      <c r="I20" s="32" t="str">
        <f aca="false">IFERROR(INDEX($C$5:$C$104,MATCH(LARGE($D$5:$D$104,16),$D$5:$D$104,0)),"")</f>
        <v/>
      </c>
    </row>
    <row r="21" customFormat="false" ht="15" hidden="false" customHeight="false" outlineLevel="0" collapsed="false">
      <c r="A21" s="37"/>
      <c r="B21" s="37"/>
      <c r="C21" s="38"/>
      <c r="D21" s="0" t="str">
        <f aca="false">IF(AND(A21&lt;&gt;"",ISNUMBER(C21)),C21*1000+(105-ROW()),"")</f>
        <v/>
      </c>
      <c r="F21" s="28" t="str">
        <f aca="false">IF(COUNT($D$5:$D$104)&gt;=17,17,"")</f>
        <v/>
      </c>
      <c r="G21" s="29" t="str">
        <f aca="false">IFERROR(INDEX($A$5:$A$104,MATCH(LARGE($D$5:$D$104,17),$D$5:$D$104,0)),"")</f>
        <v/>
      </c>
      <c r="H21" s="39" t="str">
        <f aca="false">IFERROR(INDEX($B$5:$B$104,MATCH(LARGE($D$5:$D$104,17),$D$5:$D$104,0)),"")</f>
        <v/>
      </c>
      <c r="I21" s="28" t="str">
        <f aca="false">IFERROR(INDEX($C$5:$C$104,MATCH(LARGE($D$5:$D$104,17),$D$5:$D$104,0)),"")</f>
        <v/>
      </c>
    </row>
    <row r="22" customFormat="false" ht="15" hidden="false" customHeight="false" outlineLevel="0" collapsed="false">
      <c r="A22" s="37"/>
      <c r="B22" s="37"/>
      <c r="C22" s="38"/>
      <c r="D22" s="0" t="str">
        <f aca="false">IF(AND(A22&lt;&gt;"",ISNUMBER(C22)),C22*1000+(105-ROW()),"")</f>
        <v/>
      </c>
      <c r="F22" s="32" t="str">
        <f aca="false">IF(COUNT($D$5:$D$104)&gt;=18,18,"")</f>
        <v/>
      </c>
      <c r="G22" s="33" t="str">
        <f aca="false">IFERROR(INDEX($A$5:$A$104,MATCH(LARGE($D$5:$D$104,18),$D$5:$D$104,0)),"")</f>
        <v/>
      </c>
      <c r="H22" s="40" t="str">
        <f aca="false">IFERROR(INDEX($B$5:$B$104,MATCH(LARGE($D$5:$D$104,18),$D$5:$D$104,0)),"")</f>
        <v/>
      </c>
      <c r="I22" s="32" t="str">
        <f aca="false">IFERROR(INDEX($C$5:$C$104,MATCH(LARGE($D$5:$D$104,18),$D$5:$D$104,0)),"")</f>
        <v/>
      </c>
    </row>
    <row r="23" customFormat="false" ht="15" hidden="false" customHeight="false" outlineLevel="0" collapsed="false">
      <c r="A23" s="37"/>
      <c r="B23" s="37"/>
      <c r="C23" s="38"/>
      <c r="D23" s="0" t="str">
        <f aca="false">IF(AND(A23&lt;&gt;"",ISNUMBER(C23)),C23*1000+(105-ROW()),"")</f>
        <v/>
      </c>
      <c r="F23" s="28" t="str">
        <f aca="false">IF(COUNT($D$5:$D$104)&gt;=19,19,"")</f>
        <v/>
      </c>
      <c r="G23" s="29" t="str">
        <f aca="false">IFERROR(INDEX($A$5:$A$104,MATCH(LARGE($D$5:$D$104,19),$D$5:$D$104,0)),"")</f>
        <v/>
      </c>
      <c r="H23" s="39" t="str">
        <f aca="false">IFERROR(INDEX($B$5:$B$104,MATCH(LARGE($D$5:$D$104,19),$D$5:$D$104,0)),"")</f>
        <v/>
      </c>
      <c r="I23" s="28" t="str">
        <f aca="false">IFERROR(INDEX($C$5:$C$104,MATCH(LARGE($D$5:$D$104,19),$D$5:$D$104,0)),"")</f>
        <v/>
      </c>
    </row>
    <row r="24" customFormat="false" ht="15" hidden="false" customHeight="false" outlineLevel="0" collapsed="false">
      <c r="A24" s="37"/>
      <c r="B24" s="37"/>
      <c r="C24" s="38"/>
      <c r="D24" s="0" t="str">
        <f aca="false">IF(AND(A24&lt;&gt;"",ISNUMBER(C24)),C24*1000+(105-ROW()),"")</f>
        <v/>
      </c>
      <c r="F24" s="32" t="str">
        <f aca="false">IF(COUNT($D$5:$D$104)&gt;=20,20,"")</f>
        <v/>
      </c>
      <c r="G24" s="33" t="str">
        <f aca="false">IFERROR(INDEX($A$5:$A$104,MATCH(LARGE($D$5:$D$104,20),$D$5:$D$104,0)),"")</f>
        <v/>
      </c>
      <c r="H24" s="40" t="str">
        <f aca="false">IFERROR(INDEX($B$5:$B$104,MATCH(LARGE($D$5:$D$104,20),$D$5:$D$104,0)),"")</f>
        <v/>
      </c>
      <c r="I24" s="32" t="str">
        <f aca="false">IFERROR(INDEX($C$5:$C$104,MATCH(LARGE($D$5:$D$104,20),$D$5:$D$104,0)),"")</f>
        <v/>
      </c>
    </row>
    <row r="25" customFormat="false" ht="15" hidden="false" customHeight="false" outlineLevel="0" collapsed="false">
      <c r="A25" s="37"/>
      <c r="B25" s="37"/>
      <c r="C25" s="38"/>
      <c r="D25" s="0" t="str">
        <f aca="false">IF(AND(A25&lt;&gt;"",ISNUMBER(C25)),C25*1000+(105-ROW()),"")</f>
        <v/>
      </c>
    </row>
    <row r="26" customFormat="false" ht="15" hidden="false" customHeight="false" outlineLevel="0" collapsed="false">
      <c r="A26" s="37"/>
      <c r="B26" s="37"/>
      <c r="C26" s="38"/>
      <c r="D26" s="0" t="str">
        <f aca="false">IF(AND(A26&lt;&gt;"",ISNUMBER(C26)),C26*1000+(105-ROW()),"")</f>
        <v/>
      </c>
    </row>
    <row r="27" customFormat="false" ht="15" hidden="false" customHeight="false" outlineLevel="0" collapsed="false">
      <c r="A27" s="37"/>
      <c r="B27" s="37"/>
      <c r="C27" s="38"/>
      <c r="D27" s="0" t="str">
        <f aca="false">IF(AND(A27&lt;&gt;"",ISNUMBER(C27)),C27*1000+(105-ROW()),"")</f>
        <v/>
      </c>
    </row>
    <row r="28" customFormat="false" ht="15" hidden="false" customHeight="false" outlineLevel="0" collapsed="false">
      <c r="A28" s="37"/>
      <c r="B28" s="37"/>
      <c r="C28" s="38"/>
      <c r="D28" s="0" t="str">
        <f aca="false">IF(AND(A28&lt;&gt;"",ISNUMBER(C28)),C28*1000+(105-ROW()),"")</f>
        <v/>
      </c>
    </row>
    <row r="29" customFormat="false" ht="15" hidden="false" customHeight="false" outlineLevel="0" collapsed="false">
      <c r="A29" s="37"/>
      <c r="B29" s="37"/>
      <c r="C29" s="38"/>
      <c r="D29" s="0" t="str">
        <f aca="false">IF(AND(A29&lt;&gt;"",ISNUMBER(C29)),C29*1000+(105-ROW()),"")</f>
        <v/>
      </c>
    </row>
    <row r="30" customFormat="false" ht="15" hidden="false" customHeight="false" outlineLevel="0" collapsed="false">
      <c r="A30" s="37"/>
      <c r="B30" s="37"/>
      <c r="C30" s="38"/>
      <c r="D30" s="0" t="str">
        <f aca="false">IF(AND(A30&lt;&gt;"",ISNUMBER(C30)),C30*1000+(105-ROW()),"")</f>
        <v/>
      </c>
    </row>
    <row r="31" customFormat="false" ht="15" hidden="false" customHeight="false" outlineLevel="0" collapsed="false">
      <c r="A31" s="37"/>
      <c r="B31" s="37"/>
      <c r="C31" s="38"/>
      <c r="D31" s="0" t="str">
        <f aca="false">IF(AND(A31&lt;&gt;"",ISNUMBER(C31)),C31*1000+(105-ROW()),"")</f>
        <v/>
      </c>
    </row>
    <row r="32" customFormat="false" ht="15" hidden="false" customHeight="false" outlineLevel="0" collapsed="false">
      <c r="A32" s="37"/>
      <c r="B32" s="37"/>
      <c r="C32" s="38"/>
      <c r="D32" s="0" t="str">
        <f aca="false">IF(AND(A32&lt;&gt;"",ISNUMBER(C32)),C32*1000+(105-ROW()),"")</f>
        <v/>
      </c>
    </row>
    <row r="33" customFormat="false" ht="15" hidden="false" customHeight="false" outlineLevel="0" collapsed="false">
      <c r="A33" s="37"/>
      <c r="B33" s="37"/>
      <c r="C33" s="38"/>
      <c r="D33" s="0" t="str">
        <f aca="false">IF(AND(A33&lt;&gt;"",ISNUMBER(C33)),C33*1000+(105-ROW()),"")</f>
        <v/>
      </c>
    </row>
    <row r="34" customFormat="false" ht="15" hidden="false" customHeight="false" outlineLevel="0" collapsed="false">
      <c r="A34" s="37"/>
      <c r="B34" s="37"/>
      <c r="C34" s="38"/>
      <c r="D34" s="0" t="str">
        <f aca="false">IF(AND(A34&lt;&gt;"",ISNUMBER(C34)),C34*1000+(105-ROW()),"")</f>
        <v/>
      </c>
    </row>
    <row r="35" customFormat="false" ht="15" hidden="false" customHeight="false" outlineLevel="0" collapsed="false">
      <c r="A35" s="37"/>
      <c r="B35" s="37"/>
      <c r="C35" s="38"/>
      <c r="D35" s="0" t="str">
        <f aca="false">IF(AND(A35&lt;&gt;"",ISNUMBER(C35)),C35*1000+(105-ROW()),"")</f>
        <v/>
      </c>
    </row>
    <row r="36" customFormat="false" ht="15" hidden="false" customHeight="false" outlineLevel="0" collapsed="false">
      <c r="A36" s="37"/>
      <c r="B36" s="37"/>
      <c r="C36" s="38"/>
      <c r="D36" s="0" t="str">
        <f aca="false">IF(AND(A36&lt;&gt;"",ISNUMBER(C36)),C36*1000+(105-ROW()),"")</f>
        <v/>
      </c>
    </row>
    <row r="37" customFormat="false" ht="15" hidden="false" customHeight="false" outlineLevel="0" collapsed="false">
      <c r="A37" s="37"/>
      <c r="B37" s="37"/>
      <c r="C37" s="38"/>
      <c r="D37" s="0" t="str">
        <f aca="false">IF(AND(A37&lt;&gt;"",ISNUMBER(C37)),C37*1000+(105-ROW()),"")</f>
        <v/>
      </c>
    </row>
    <row r="38" customFormat="false" ht="15" hidden="false" customHeight="false" outlineLevel="0" collapsed="false">
      <c r="A38" s="37"/>
      <c r="B38" s="37"/>
      <c r="C38" s="38"/>
      <c r="D38" s="0" t="str">
        <f aca="false">IF(AND(A38&lt;&gt;"",ISNUMBER(C38)),C38*1000+(105-ROW()),"")</f>
        <v/>
      </c>
    </row>
    <row r="39" customFormat="false" ht="15" hidden="false" customHeight="false" outlineLevel="0" collapsed="false">
      <c r="A39" s="37"/>
      <c r="B39" s="37"/>
      <c r="C39" s="38"/>
      <c r="D39" s="0" t="str">
        <f aca="false">IF(AND(A39&lt;&gt;"",ISNUMBER(C39)),C39*1000+(105-ROW()),"")</f>
        <v/>
      </c>
    </row>
    <row r="40" customFormat="false" ht="15" hidden="false" customHeight="false" outlineLevel="0" collapsed="false">
      <c r="A40" s="37"/>
      <c r="B40" s="37"/>
      <c r="C40" s="38"/>
      <c r="D40" s="0" t="str">
        <f aca="false">IF(AND(A40&lt;&gt;"",ISNUMBER(C40)),C40*1000+(105-ROW()),"")</f>
        <v/>
      </c>
    </row>
    <row r="41" customFormat="false" ht="15" hidden="false" customHeight="false" outlineLevel="0" collapsed="false">
      <c r="A41" s="37"/>
      <c r="B41" s="37"/>
      <c r="C41" s="38"/>
      <c r="D41" s="0" t="str">
        <f aca="false">IF(AND(A41&lt;&gt;"",ISNUMBER(C41)),C41*1000+(105-ROW()),"")</f>
        <v/>
      </c>
    </row>
    <row r="42" customFormat="false" ht="15" hidden="false" customHeight="false" outlineLevel="0" collapsed="false">
      <c r="A42" s="37"/>
      <c r="B42" s="37"/>
      <c r="C42" s="38"/>
      <c r="D42" s="0" t="str">
        <f aca="false">IF(AND(A42&lt;&gt;"",ISNUMBER(C42)),C42*1000+(105-ROW()),"")</f>
        <v/>
      </c>
    </row>
    <row r="43" customFormat="false" ht="15" hidden="false" customHeight="false" outlineLevel="0" collapsed="false">
      <c r="A43" s="37"/>
      <c r="B43" s="37"/>
      <c r="C43" s="38"/>
      <c r="D43" s="0" t="str">
        <f aca="false">IF(AND(A43&lt;&gt;"",ISNUMBER(C43)),C43*1000+(105-ROW()),"")</f>
        <v/>
      </c>
    </row>
    <row r="44" customFormat="false" ht="15" hidden="false" customHeight="false" outlineLevel="0" collapsed="false">
      <c r="A44" s="37"/>
      <c r="B44" s="37"/>
      <c r="C44" s="38"/>
      <c r="D44" s="0" t="str">
        <f aca="false">IF(AND(A44&lt;&gt;"",ISNUMBER(C44)),C44*1000+(105-ROW()),"")</f>
        <v/>
      </c>
    </row>
    <row r="45" customFormat="false" ht="15" hidden="false" customHeight="false" outlineLevel="0" collapsed="false">
      <c r="A45" s="37"/>
      <c r="B45" s="37"/>
      <c r="C45" s="38"/>
      <c r="D45" s="0" t="str">
        <f aca="false">IF(AND(A45&lt;&gt;"",ISNUMBER(C45)),C45*1000+(105-ROW()),"")</f>
        <v/>
      </c>
    </row>
    <row r="46" customFormat="false" ht="15" hidden="false" customHeight="false" outlineLevel="0" collapsed="false">
      <c r="A46" s="37"/>
      <c r="B46" s="37"/>
      <c r="C46" s="38"/>
      <c r="D46" s="0" t="str">
        <f aca="false">IF(AND(A46&lt;&gt;"",ISNUMBER(C46)),C46*1000+(105-ROW()),"")</f>
        <v/>
      </c>
    </row>
    <row r="47" customFormat="false" ht="15" hidden="false" customHeight="false" outlineLevel="0" collapsed="false">
      <c r="A47" s="37"/>
      <c r="B47" s="37"/>
      <c r="C47" s="38"/>
      <c r="D47" s="0" t="str">
        <f aca="false">IF(AND(A47&lt;&gt;"",ISNUMBER(C47)),C47*1000+(105-ROW()),"")</f>
        <v/>
      </c>
    </row>
    <row r="48" customFormat="false" ht="15" hidden="false" customHeight="false" outlineLevel="0" collapsed="false">
      <c r="A48" s="37"/>
      <c r="B48" s="37"/>
      <c r="C48" s="38"/>
      <c r="D48" s="0" t="str">
        <f aca="false">IF(AND(A48&lt;&gt;"",ISNUMBER(C48)),C48*1000+(105-ROW()),"")</f>
        <v/>
      </c>
    </row>
    <row r="49" customFormat="false" ht="15" hidden="false" customHeight="false" outlineLevel="0" collapsed="false">
      <c r="A49" s="37"/>
      <c r="B49" s="37"/>
      <c r="C49" s="38"/>
      <c r="D49" s="0" t="str">
        <f aca="false">IF(AND(A49&lt;&gt;"",ISNUMBER(C49)),C49*1000+(105-ROW()),"")</f>
        <v/>
      </c>
    </row>
    <row r="50" customFormat="false" ht="15" hidden="false" customHeight="false" outlineLevel="0" collapsed="false">
      <c r="A50" s="37"/>
      <c r="B50" s="37"/>
      <c r="C50" s="38"/>
      <c r="D50" s="0" t="str">
        <f aca="false">IF(AND(A50&lt;&gt;"",ISNUMBER(C50)),C50*1000+(105-ROW()),"")</f>
        <v/>
      </c>
    </row>
    <row r="51" customFormat="false" ht="15" hidden="false" customHeight="false" outlineLevel="0" collapsed="false">
      <c r="A51" s="37"/>
      <c r="B51" s="37"/>
      <c r="C51" s="38"/>
      <c r="D51" s="0" t="str">
        <f aca="false">IF(AND(A51&lt;&gt;"",ISNUMBER(C51)),C51*1000+(105-ROW()),"")</f>
        <v/>
      </c>
    </row>
    <row r="52" customFormat="false" ht="15" hidden="false" customHeight="false" outlineLevel="0" collapsed="false">
      <c r="A52" s="37"/>
      <c r="B52" s="37"/>
      <c r="C52" s="38"/>
      <c r="D52" s="0" t="str">
        <f aca="false">IF(AND(A52&lt;&gt;"",ISNUMBER(C52)),C52*1000+(105-ROW()),"")</f>
        <v/>
      </c>
    </row>
    <row r="53" customFormat="false" ht="15" hidden="false" customHeight="false" outlineLevel="0" collapsed="false">
      <c r="A53" s="37"/>
      <c r="B53" s="37"/>
      <c r="C53" s="38"/>
      <c r="D53" s="0" t="str">
        <f aca="false">IF(AND(A53&lt;&gt;"",ISNUMBER(C53)),C53*1000+(105-ROW()),"")</f>
        <v/>
      </c>
    </row>
    <row r="54" customFormat="false" ht="15" hidden="false" customHeight="false" outlineLevel="0" collapsed="false">
      <c r="A54" s="37"/>
      <c r="B54" s="37"/>
      <c r="C54" s="38"/>
      <c r="D54" s="0" t="str">
        <f aca="false">IF(AND(A54&lt;&gt;"",ISNUMBER(C54)),C54*1000+(105-ROW()),"")</f>
        <v/>
      </c>
    </row>
    <row r="55" customFormat="false" ht="15" hidden="false" customHeight="false" outlineLevel="0" collapsed="false">
      <c r="A55" s="37"/>
      <c r="B55" s="37"/>
      <c r="C55" s="38"/>
      <c r="D55" s="0" t="str">
        <f aca="false">IF(AND(A55&lt;&gt;"",ISNUMBER(C55)),C55*1000+(105-ROW()),"")</f>
        <v/>
      </c>
    </row>
    <row r="56" customFormat="false" ht="15" hidden="false" customHeight="false" outlineLevel="0" collapsed="false">
      <c r="A56" s="37"/>
      <c r="B56" s="37"/>
      <c r="C56" s="38"/>
      <c r="D56" s="0" t="str">
        <f aca="false">IF(AND(A56&lt;&gt;"",ISNUMBER(C56)),C56*1000+(105-ROW()),"")</f>
        <v/>
      </c>
    </row>
    <row r="57" customFormat="false" ht="15" hidden="false" customHeight="false" outlineLevel="0" collapsed="false">
      <c r="A57" s="37"/>
      <c r="B57" s="37"/>
      <c r="C57" s="38"/>
      <c r="D57" s="0" t="str">
        <f aca="false">IF(AND(A57&lt;&gt;"",ISNUMBER(C57)),C57*1000+(105-ROW()),"")</f>
        <v/>
      </c>
    </row>
    <row r="58" customFormat="false" ht="15" hidden="false" customHeight="false" outlineLevel="0" collapsed="false">
      <c r="A58" s="37"/>
      <c r="B58" s="37"/>
      <c r="C58" s="38"/>
      <c r="D58" s="0" t="str">
        <f aca="false">IF(AND(A58&lt;&gt;"",ISNUMBER(C58)),C58*1000+(105-ROW()),"")</f>
        <v/>
      </c>
    </row>
    <row r="59" customFormat="false" ht="15" hidden="false" customHeight="false" outlineLevel="0" collapsed="false">
      <c r="A59" s="37"/>
      <c r="B59" s="37"/>
      <c r="C59" s="38"/>
      <c r="D59" s="0" t="str">
        <f aca="false">IF(AND(A59&lt;&gt;"",ISNUMBER(C59)),C59*1000+(105-ROW()),"")</f>
        <v/>
      </c>
    </row>
    <row r="60" customFormat="false" ht="15" hidden="false" customHeight="false" outlineLevel="0" collapsed="false">
      <c r="A60" s="37"/>
      <c r="B60" s="37"/>
      <c r="C60" s="38"/>
      <c r="D60" s="0" t="str">
        <f aca="false">IF(AND(A60&lt;&gt;"",ISNUMBER(C60)),C60*1000+(105-ROW()),"")</f>
        <v/>
      </c>
    </row>
    <row r="61" customFormat="false" ht="15" hidden="false" customHeight="false" outlineLevel="0" collapsed="false">
      <c r="A61" s="37"/>
      <c r="B61" s="37"/>
      <c r="C61" s="38"/>
      <c r="D61" s="0" t="str">
        <f aca="false">IF(AND(A61&lt;&gt;"",ISNUMBER(C61)),C61*1000+(105-ROW()),"")</f>
        <v/>
      </c>
    </row>
    <row r="62" customFormat="false" ht="15" hidden="false" customHeight="false" outlineLevel="0" collapsed="false">
      <c r="A62" s="37"/>
      <c r="B62" s="37"/>
      <c r="C62" s="38"/>
      <c r="D62" s="0" t="str">
        <f aca="false">IF(AND(A62&lt;&gt;"",ISNUMBER(C62)),C62*1000+(105-ROW()),"")</f>
        <v/>
      </c>
    </row>
    <row r="63" customFormat="false" ht="15" hidden="false" customHeight="false" outlineLevel="0" collapsed="false">
      <c r="A63" s="37"/>
      <c r="B63" s="37"/>
      <c r="C63" s="38"/>
      <c r="D63" s="0" t="str">
        <f aca="false">IF(AND(A63&lt;&gt;"",ISNUMBER(C63)),C63*1000+(105-ROW()),"")</f>
        <v/>
      </c>
    </row>
    <row r="64" customFormat="false" ht="15" hidden="false" customHeight="false" outlineLevel="0" collapsed="false">
      <c r="A64" s="37"/>
      <c r="B64" s="37"/>
      <c r="C64" s="38"/>
      <c r="D64" s="0" t="str">
        <f aca="false">IF(AND(A64&lt;&gt;"",ISNUMBER(C64)),C64*1000+(105-ROW()),"")</f>
        <v/>
      </c>
    </row>
    <row r="65" customFormat="false" ht="15" hidden="false" customHeight="false" outlineLevel="0" collapsed="false">
      <c r="A65" s="37"/>
      <c r="B65" s="37"/>
      <c r="C65" s="38"/>
      <c r="D65" s="0" t="str">
        <f aca="false">IF(AND(A65&lt;&gt;"",ISNUMBER(C65)),C65*1000+(105-ROW()),"")</f>
        <v/>
      </c>
    </row>
    <row r="66" customFormat="false" ht="15" hidden="false" customHeight="false" outlineLevel="0" collapsed="false">
      <c r="A66" s="37"/>
      <c r="B66" s="37"/>
      <c r="C66" s="38"/>
      <c r="D66" s="0" t="str">
        <f aca="false">IF(AND(A66&lt;&gt;"",ISNUMBER(C66)),C66*1000+(105-ROW()),"")</f>
        <v/>
      </c>
    </row>
    <row r="67" customFormat="false" ht="15" hidden="false" customHeight="false" outlineLevel="0" collapsed="false">
      <c r="A67" s="37"/>
      <c r="B67" s="37"/>
      <c r="C67" s="38"/>
      <c r="D67" s="0" t="str">
        <f aca="false">IF(AND(A67&lt;&gt;"",ISNUMBER(C67)),C67*1000+(105-ROW()),"")</f>
        <v/>
      </c>
    </row>
    <row r="68" customFormat="false" ht="15" hidden="false" customHeight="false" outlineLevel="0" collapsed="false">
      <c r="A68" s="37"/>
      <c r="B68" s="37"/>
      <c r="C68" s="38"/>
      <c r="D68" s="0" t="str">
        <f aca="false">IF(AND(A68&lt;&gt;"",ISNUMBER(C68)),C68*1000+(105-ROW()),"")</f>
        <v/>
      </c>
    </row>
    <row r="69" customFormat="false" ht="15" hidden="false" customHeight="false" outlineLevel="0" collapsed="false">
      <c r="A69" s="37"/>
      <c r="B69" s="37"/>
      <c r="C69" s="38"/>
      <c r="D69" s="0" t="str">
        <f aca="false">IF(AND(A69&lt;&gt;"",ISNUMBER(C69)),C69*1000+(105-ROW()),"")</f>
        <v/>
      </c>
    </row>
    <row r="70" customFormat="false" ht="15" hidden="false" customHeight="false" outlineLevel="0" collapsed="false">
      <c r="A70" s="37"/>
      <c r="B70" s="37"/>
      <c r="C70" s="38"/>
      <c r="D70" s="0" t="str">
        <f aca="false">IF(AND(A70&lt;&gt;"",ISNUMBER(C70)),C70*1000+(105-ROW()),"")</f>
        <v/>
      </c>
    </row>
    <row r="71" customFormat="false" ht="15" hidden="false" customHeight="false" outlineLevel="0" collapsed="false">
      <c r="A71" s="37"/>
      <c r="B71" s="37"/>
      <c r="C71" s="38"/>
      <c r="D71" s="0" t="str">
        <f aca="false">IF(AND(A71&lt;&gt;"",ISNUMBER(C71)),C71*1000+(105-ROW()),"")</f>
        <v/>
      </c>
    </row>
    <row r="72" customFormat="false" ht="15" hidden="false" customHeight="false" outlineLevel="0" collapsed="false">
      <c r="A72" s="37"/>
      <c r="B72" s="37"/>
      <c r="C72" s="38"/>
      <c r="D72" s="0" t="str">
        <f aca="false">IF(AND(A72&lt;&gt;"",ISNUMBER(C72)),C72*1000+(105-ROW()),"")</f>
        <v/>
      </c>
    </row>
    <row r="73" customFormat="false" ht="15" hidden="false" customHeight="false" outlineLevel="0" collapsed="false">
      <c r="A73" s="37"/>
      <c r="B73" s="37"/>
      <c r="C73" s="38"/>
      <c r="D73" s="0" t="str">
        <f aca="false">IF(AND(A73&lt;&gt;"",ISNUMBER(C73)),C73*1000+(105-ROW()),"")</f>
        <v/>
      </c>
    </row>
    <row r="74" customFormat="false" ht="15" hidden="false" customHeight="false" outlineLevel="0" collapsed="false">
      <c r="A74" s="37"/>
      <c r="B74" s="37"/>
      <c r="C74" s="38"/>
      <c r="D74" s="0" t="str">
        <f aca="false">IF(AND(A74&lt;&gt;"",ISNUMBER(C74)),C74*1000+(105-ROW()),"")</f>
        <v/>
      </c>
    </row>
    <row r="75" customFormat="false" ht="15" hidden="false" customHeight="false" outlineLevel="0" collapsed="false">
      <c r="A75" s="37"/>
      <c r="B75" s="37"/>
      <c r="C75" s="38"/>
      <c r="D75" s="0" t="str">
        <f aca="false">IF(AND(A75&lt;&gt;"",ISNUMBER(C75)),C75*1000+(105-ROW()),"")</f>
        <v/>
      </c>
    </row>
    <row r="76" customFormat="false" ht="15" hidden="false" customHeight="false" outlineLevel="0" collapsed="false">
      <c r="A76" s="37"/>
      <c r="B76" s="37"/>
      <c r="C76" s="38"/>
      <c r="D76" s="0" t="str">
        <f aca="false">IF(AND(A76&lt;&gt;"",ISNUMBER(C76)),C76*1000+(105-ROW()),"")</f>
        <v/>
      </c>
    </row>
    <row r="77" customFormat="false" ht="15" hidden="false" customHeight="false" outlineLevel="0" collapsed="false">
      <c r="A77" s="37"/>
      <c r="B77" s="37"/>
      <c r="C77" s="38"/>
      <c r="D77" s="0" t="str">
        <f aca="false">IF(AND(A77&lt;&gt;"",ISNUMBER(C77)),C77*1000+(105-ROW()),"")</f>
        <v/>
      </c>
    </row>
    <row r="78" customFormat="false" ht="15" hidden="false" customHeight="false" outlineLevel="0" collapsed="false">
      <c r="A78" s="37"/>
      <c r="B78" s="37"/>
      <c r="C78" s="38"/>
      <c r="D78" s="0" t="str">
        <f aca="false">IF(AND(A78&lt;&gt;"",ISNUMBER(C78)),C78*1000+(105-ROW()),"")</f>
        <v/>
      </c>
    </row>
    <row r="79" customFormat="false" ht="15" hidden="false" customHeight="false" outlineLevel="0" collapsed="false">
      <c r="A79" s="37"/>
      <c r="B79" s="37"/>
      <c r="C79" s="38"/>
      <c r="D79" s="0" t="str">
        <f aca="false">IF(AND(A79&lt;&gt;"",ISNUMBER(C79)),C79*1000+(105-ROW()),"")</f>
        <v/>
      </c>
    </row>
    <row r="80" customFormat="false" ht="15" hidden="false" customHeight="false" outlineLevel="0" collapsed="false">
      <c r="A80" s="37"/>
      <c r="B80" s="37"/>
      <c r="C80" s="38"/>
      <c r="D80" s="0" t="str">
        <f aca="false">IF(AND(A80&lt;&gt;"",ISNUMBER(C80)),C80*1000+(105-ROW()),"")</f>
        <v/>
      </c>
    </row>
    <row r="81" customFormat="false" ht="15" hidden="false" customHeight="false" outlineLevel="0" collapsed="false">
      <c r="A81" s="37"/>
      <c r="B81" s="37"/>
      <c r="C81" s="38"/>
      <c r="D81" s="0" t="str">
        <f aca="false">IF(AND(A81&lt;&gt;"",ISNUMBER(C81)),C81*1000+(105-ROW()),"")</f>
        <v/>
      </c>
    </row>
    <row r="82" customFormat="false" ht="15" hidden="false" customHeight="false" outlineLevel="0" collapsed="false">
      <c r="A82" s="37"/>
      <c r="B82" s="37"/>
      <c r="C82" s="38"/>
      <c r="D82" s="0" t="str">
        <f aca="false">IF(AND(A82&lt;&gt;"",ISNUMBER(C82)),C82*1000+(105-ROW()),"")</f>
        <v/>
      </c>
    </row>
    <row r="83" customFormat="false" ht="15" hidden="false" customHeight="false" outlineLevel="0" collapsed="false">
      <c r="A83" s="37"/>
      <c r="B83" s="37"/>
      <c r="C83" s="38"/>
      <c r="D83" s="0" t="str">
        <f aca="false">IF(AND(A83&lt;&gt;"",ISNUMBER(C83)),C83*1000+(105-ROW()),"")</f>
        <v/>
      </c>
    </row>
    <row r="84" customFormat="false" ht="15" hidden="false" customHeight="false" outlineLevel="0" collapsed="false">
      <c r="A84" s="37"/>
      <c r="B84" s="37"/>
      <c r="C84" s="38"/>
      <c r="D84" s="0" t="str">
        <f aca="false">IF(AND(A84&lt;&gt;"",ISNUMBER(C84)),C84*1000+(105-ROW()),"")</f>
        <v/>
      </c>
    </row>
    <row r="85" customFormat="false" ht="15" hidden="false" customHeight="false" outlineLevel="0" collapsed="false">
      <c r="A85" s="37"/>
      <c r="B85" s="37"/>
      <c r="C85" s="38"/>
      <c r="D85" s="0" t="str">
        <f aca="false">IF(AND(A85&lt;&gt;"",ISNUMBER(C85)),C85*1000+(105-ROW()),"")</f>
        <v/>
      </c>
    </row>
    <row r="86" customFormat="false" ht="15" hidden="false" customHeight="false" outlineLevel="0" collapsed="false">
      <c r="A86" s="37"/>
      <c r="B86" s="37"/>
      <c r="C86" s="38"/>
      <c r="D86" s="0" t="str">
        <f aca="false">IF(AND(A86&lt;&gt;"",ISNUMBER(C86)),C86*1000+(105-ROW()),"")</f>
        <v/>
      </c>
    </row>
    <row r="87" customFormat="false" ht="15" hidden="false" customHeight="false" outlineLevel="0" collapsed="false">
      <c r="A87" s="37"/>
      <c r="B87" s="37"/>
      <c r="C87" s="38"/>
      <c r="D87" s="0" t="str">
        <f aca="false">IF(AND(A87&lt;&gt;"",ISNUMBER(C87)),C87*1000+(105-ROW()),"")</f>
        <v/>
      </c>
    </row>
    <row r="88" customFormat="false" ht="15" hidden="false" customHeight="false" outlineLevel="0" collapsed="false">
      <c r="A88" s="37"/>
      <c r="B88" s="37"/>
      <c r="C88" s="38"/>
      <c r="D88" s="0" t="str">
        <f aca="false">IF(AND(A88&lt;&gt;"",ISNUMBER(C88)),C88*1000+(105-ROW()),"")</f>
        <v/>
      </c>
    </row>
    <row r="89" customFormat="false" ht="15" hidden="false" customHeight="false" outlineLevel="0" collapsed="false">
      <c r="A89" s="37"/>
      <c r="B89" s="37"/>
      <c r="C89" s="38"/>
      <c r="D89" s="0" t="str">
        <f aca="false">IF(AND(A89&lt;&gt;"",ISNUMBER(C89)),C89*1000+(105-ROW()),"")</f>
        <v/>
      </c>
    </row>
    <row r="90" customFormat="false" ht="15" hidden="false" customHeight="false" outlineLevel="0" collapsed="false">
      <c r="A90" s="37"/>
      <c r="B90" s="37"/>
      <c r="C90" s="38"/>
      <c r="D90" s="0" t="str">
        <f aca="false">IF(AND(A90&lt;&gt;"",ISNUMBER(C90)),C90*1000+(105-ROW()),"")</f>
        <v/>
      </c>
    </row>
    <row r="91" customFormat="false" ht="15" hidden="false" customHeight="false" outlineLevel="0" collapsed="false">
      <c r="A91" s="37"/>
      <c r="B91" s="37"/>
      <c r="C91" s="38"/>
      <c r="D91" s="0" t="str">
        <f aca="false">IF(AND(A91&lt;&gt;"",ISNUMBER(C91)),C91*1000+(105-ROW()),"")</f>
        <v/>
      </c>
    </row>
    <row r="92" customFormat="false" ht="15" hidden="false" customHeight="false" outlineLevel="0" collapsed="false">
      <c r="A92" s="37"/>
      <c r="B92" s="37"/>
      <c r="C92" s="38"/>
      <c r="D92" s="0" t="str">
        <f aca="false">IF(AND(A92&lt;&gt;"",ISNUMBER(C92)),C92*1000+(105-ROW()),"")</f>
        <v/>
      </c>
    </row>
    <row r="93" customFormat="false" ht="15" hidden="false" customHeight="false" outlineLevel="0" collapsed="false">
      <c r="A93" s="37"/>
      <c r="B93" s="37"/>
      <c r="C93" s="38"/>
      <c r="D93" s="0" t="str">
        <f aca="false">IF(AND(A93&lt;&gt;"",ISNUMBER(C93)),C93*1000+(105-ROW()),"")</f>
        <v/>
      </c>
    </row>
    <row r="94" customFormat="false" ht="15" hidden="false" customHeight="false" outlineLevel="0" collapsed="false">
      <c r="A94" s="37"/>
      <c r="B94" s="37"/>
      <c r="C94" s="38"/>
      <c r="D94" s="0" t="str">
        <f aca="false">IF(AND(A94&lt;&gt;"",ISNUMBER(C94)),C94*1000+(105-ROW()),"")</f>
        <v/>
      </c>
    </row>
    <row r="95" customFormat="false" ht="15" hidden="false" customHeight="false" outlineLevel="0" collapsed="false">
      <c r="A95" s="37"/>
      <c r="B95" s="37"/>
      <c r="C95" s="38"/>
      <c r="D95" s="0" t="str">
        <f aca="false">IF(AND(A95&lt;&gt;"",ISNUMBER(C95)),C95*1000+(105-ROW()),"")</f>
        <v/>
      </c>
    </row>
    <row r="96" customFormat="false" ht="15" hidden="false" customHeight="false" outlineLevel="0" collapsed="false">
      <c r="A96" s="37"/>
      <c r="B96" s="37"/>
      <c r="C96" s="38"/>
      <c r="D96" s="0" t="str">
        <f aca="false">IF(AND(A96&lt;&gt;"",ISNUMBER(C96)),C96*1000+(105-ROW()),"")</f>
        <v/>
      </c>
    </row>
    <row r="97" customFormat="false" ht="15" hidden="false" customHeight="false" outlineLevel="0" collapsed="false">
      <c r="A97" s="37"/>
      <c r="B97" s="37"/>
      <c r="C97" s="38"/>
      <c r="D97" s="0" t="str">
        <f aca="false">IF(AND(A97&lt;&gt;"",ISNUMBER(C97)),C97*1000+(105-ROW()),"")</f>
        <v/>
      </c>
    </row>
    <row r="98" customFormat="false" ht="15" hidden="false" customHeight="false" outlineLevel="0" collapsed="false">
      <c r="A98" s="37"/>
      <c r="B98" s="37"/>
      <c r="C98" s="38"/>
      <c r="D98" s="0" t="str">
        <f aca="false">IF(AND(A98&lt;&gt;"",ISNUMBER(C98)),C98*1000+(105-ROW()),"")</f>
        <v/>
      </c>
    </row>
    <row r="99" customFormat="false" ht="15" hidden="false" customHeight="false" outlineLevel="0" collapsed="false">
      <c r="A99" s="37"/>
      <c r="B99" s="37"/>
      <c r="C99" s="38"/>
      <c r="D99" s="0" t="str">
        <f aca="false">IF(AND(A99&lt;&gt;"",ISNUMBER(C99)),C99*1000+(105-ROW()),"")</f>
        <v/>
      </c>
    </row>
    <row r="100" customFormat="false" ht="15" hidden="false" customHeight="false" outlineLevel="0" collapsed="false">
      <c r="A100" s="37"/>
      <c r="B100" s="37"/>
      <c r="C100" s="38"/>
      <c r="D100" s="0" t="str">
        <f aca="false">IF(AND(A100&lt;&gt;"",ISNUMBER(C100)),C100*1000+(105-ROW()),"")</f>
        <v/>
      </c>
    </row>
    <row r="101" customFormat="false" ht="15" hidden="false" customHeight="false" outlineLevel="0" collapsed="false">
      <c r="A101" s="37"/>
      <c r="B101" s="37"/>
      <c r="C101" s="38"/>
      <c r="D101" s="0" t="str">
        <f aca="false">IF(AND(A101&lt;&gt;"",ISNUMBER(C101)),C101*1000+(105-ROW()),"")</f>
        <v/>
      </c>
    </row>
    <row r="102" customFormat="false" ht="15" hidden="false" customHeight="false" outlineLevel="0" collapsed="false">
      <c r="A102" s="37"/>
      <c r="B102" s="37"/>
      <c r="C102" s="38"/>
      <c r="D102" s="0" t="str">
        <f aca="false">IF(AND(A102&lt;&gt;"",ISNUMBER(C102)),C102*1000+(105-ROW()),"")</f>
        <v/>
      </c>
    </row>
    <row r="103" customFormat="false" ht="15" hidden="false" customHeight="false" outlineLevel="0" collapsed="false">
      <c r="A103" s="37"/>
      <c r="B103" s="37"/>
      <c r="C103" s="38"/>
      <c r="D103" s="0" t="str">
        <f aca="false">IF(AND(A103&lt;&gt;"",ISNUMBER(C103)),C103*1000+(105-ROW()),"")</f>
        <v/>
      </c>
    </row>
    <row r="104" customFormat="false" ht="15" hidden="false" customHeight="false" outlineLevel="0" collapsed="false">
      <c r="A104" s="37"/>
      <c r="B104" s="37"/>
      <c r="C104" s="38"/>
      <c r="D104" s="0" t="str">
        <f aca="false">IF(AND(A104&lt;&gt;"",ISNUMBER(C104)),C104*1000+(105-ROW()),"")</f>
        <v/>
      </c>
    </row>
  </sheetData>
  <mergeCells count="1">
    <mergeCell ref="A2:J2"/>
  </mergeCells>
  <dataValidations count="2">
    <dataValidation allowBlank="true" errorStyle="stop" operator="between" showDropDown="false" showErrorMessage="false" showInputMessage="false" sqref="B5:B104" type="list">
      <formula1>Times!$B$5:$B$12</formula1>
      <formula2>0</formula2>
    </dataValidation>
    <dataValidation allowBlank="true" error="Digite só o número de gols." errorStyle="stop" errorTitle="Gols" operator="between" showDropDown="false" showErrorMessage="true" showInputMessage="false" sqref="C5:C104" type="whole">
      <formula1>0</formula1>
      <formula2>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91C"/>
    <pageSetUpPr fitToPage="true"/>
  </sheetPr>
  <dimension ref="A1:K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sheetData>
    <row r="1" customFormat="false" ht="15" hidden="false" customHeight="false" outlineLevel="0" collapsed="false">
      <c r="A1" s="0" t="s">
        <v>57</v>
      </c>
    </row>
    <row r="2" customFormat="false" ht="15" hidden="false" customHeight="false" outlineLevel="0" collapsed="false">
      <c r="A2" s="0" t="s">
        <v>44</v>
      </c>
      <c r="B2" s="0" t="s">
        <v>46</v>
      </c>
      <c r="C2" s="0" t="s">
        <v>47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45</v>
      </c>
      <c r="J2" s="0" t="s">
        <v>58</v>
      </c>
      <c r="K2" s="0" t="s">
        <v>59</v>
      </c>
    </row>
    <row r="3" customFormat="false" ht="15" hidden="false" customHeight="false" outlineLevel="0" collapsed="false">
      <c r="A3" s="0" t="str">
        <f aca="false">Times!$B$5&amp;""</f>
        <v>Time A</v>
      </c>
      <c r="B3" s="0" t="n">
        <f aca="false">SUMPRODUCT((Jogos!$F$5:$F$62=$A3)*ISNUMBER(Jogos!$G$5:$G$62)*ISNUMBER(Jogos!$I$5:$I$62))+SUMPRODUCT((Jogos!$J$5:$J$62=$A3)*ISNUMBER(Jogos!$G$5:$G$62)*ISNUMBER(Jogos!$I$5:$I$62))</f>
        <v>0</v>
      </c>
      <c r="C3" s="0" t="n">
        <f aca="false">SUMPRODUCT((Jogos!$F$5:$F$62=$A3)*ISNUMBER(Jogos!$G$5:$G$62)*ISNUMBER(Jogos!$I$5:$I$62)*(Jogos!$G$5:$G$62&gt;Jogos!$I$5:$I$62))+SUMPRODUCT((Jogos!$J$5:$J$62=$A3)*ISNUMBER(Jogos!$G$5:$G$62)*ISNUMBER(Jogos!$I$5:$I$62)*(Jogos!$I$5:$I$62&gt;Jogos!$G$5:$G$62))</f>
        <v>0</v>
      </c>
      <c r="D3" s="0" t="n">
        <f aca="false">SUMPRODUCT((Jogos!$F$5:$F$62=$A3)*ISNUMBER(Jogos!$G$5:$G$62)*ISNUMBER(Jogos!$I$5:$I$62)*(Jogos!$G$5:$G$62=Jogos!$I$5:$I$62))+SUMPRODUCT((Jogos!$J$5:$J$62=$A3)*ISNUMBER(Jogos!$G$5:$G$62)*ISNUMBER(Jogos!$I$5:$I$62)*(Jogos!$I$5:$I$62=Jogos!$G$5:$G$62))</f>
        <v>0</v>
      </c>
      <c r="E3" s="0" t="n">
        <f aca="false">B3-C3-D3</f>
        <v>0</v>
      </c>
      <c r="F3" s="0" t="n">
        <f aca="false">SUMPRODUCT((Jogos!$F$5:$F$62=$A3)*ISNUMBER(Jogos!$G$5:$G$62)*ISNUMBER(Jogos!$I$5:$I$62),Jogos!$G$5:$G$62)+SUMPRODUCT((Jogos!$J$5:$J$62=$A3)*ISNUMBER(Jogos!$G$5:$G$62)*ISNUMBER(Jogos!$I$5:$I$62),Jogos!$I$5:$I$62)</f>
        <v>0</v>
      </c>
      <c r="G3" s="0" t="n">
        <f aca="false">SUMPRODUCT((Jogos!$F$5:$F$62=$A3)*ISNUMBER(Jogos!$G$5:$G$62)*ISNUMBER(Jogos!$I$5:$I$62),Jogos!$I$5:$I$62)+SUMPRODUCT((Jogos!$J$5:$J$62=$A3)*ISNUMBER(Jogos!$G$5:$G$62)*ISNUMBER(Jogos!$I$5:$I$62),Jogos!$G$5:$G$62)</f>
        <v>0</v>
      </c>
      <c r="H3" s="0" t="n">
        <f aca="false">F3-G3</f>
        <v>0</v>
      </c>
      <c r="I3" s="0" t="n">
        <f aca="false">3*C3+D3</f>
        <v>0</v>
      </c>
      <c r="J3" s="0" t="n">
        <f aca="false">I3*1000000000+C3*10000000+(H3+1000)*1000+MIN(F3,999)</f>
        <v>1000000</v>
      </c>
      <c r="K3" s="0" t="n">
        <f aca="false">J3*100+(99-0)</f>
        <v>100000099</v>
      </c>
    </row>
    <row r="4" customFormat="false" ht="15" hidden="false" customHeight="false" outlineLevel="0" collapsed="false">
      <c r="A4" s="0" t="str">
        <f aca="false">Times!$B$6&amp;""</f>
        <v>Time B</v>
      </c>
      <c r="B4" s="0" t="n">
        <f aca="false">SUMPRODUCT((Jogos!$F$5:$F$62=$A4)*ISNUMBER(Jogos!$G$5:$G$62)*ISNUMBER(Jogos!$I$5:$I$62))+SUMPRODUCT((Jogos!$J$5:$J$62=$A4)*ISNUMBER(Jogos!$G$5:$G$62)*ISNUMBER(Jogos!$I$5:$I$62))</f>
        <v>0</v>
      </c>
      <c r="C4" s="0" t="n">
        <f aca="false">SUMPRODUCT((Jogos!$F$5:$F$62=$A4)*ISNUMBER(Jogos!$G$5:$G$62)*ISNUMBER(Jogos!$I$5:$I$62)*(Jogos!$G$5:$G$62&gt;Jogos!$I$5:$I$62))+SUMPRODUCT((Jogos!$J$5:$J$62=$A4)*ISNUMBER(Jogos!$G$5:$G$62)*ISNUMBER(Jogos!$I$5:$I$62)*(Jogos!$I$5:$I$62&gt;Jogos!$G$5:$G$62))</f>
        <v>0</v>
      </c>
      <c r="D4" s="0" t="n">
        <f aca="false">SUMPRODUCT((Jogos!$F$5:$F$62=$A4)*ISNUMBER(Jogos!$G$5:$G$62)*ISNUMBER(Jogos!$I$5:$I$62)*(Jogos!$G$5:$G$62=Jogos!$I$5:$I$62))+SUMPRODUCT((Jogos!$J$5:$J$62=$A4)*ISNUMBER(Jogos!$G$5:$G$62)*ISNUMBER(Jogos!$I$5:$I$62)*(Jogos!$I$5:$I$62=Jogos!$G$5:$G$62))</f>
        <v>0</v>
      </c>
      <c r="E4" s="0" t="n">
        <f aca="false">B4-C4-D4</f>
        <v>0</v>
      </c>
      <c r="F4" s="0" t="n">
        <f aca="false">SUMPRODUCT((Jogos!$F$5:$F$62=$A4)*ISNUMBER(Jogos!$G$5:$G$62)*ISNUMBER(Jogos!$I$5:$I$62),Jogos!$G$5:$G$62)+SUMPRODUCT((Jogos!$J$5:$J$62=$A4)*ISNUMBER(Jogos!$G$5:$G$62)*ISNUMBER(Jogos!$I$5:$I$62),Jogos!$I$5:$I$62)</f>
        <v>0</v>
      </c>
      <c r="G4" s="0" t="n">
        <f aca="false">SUMPRODUCT((Jogos!$F$5:$F$62=$A4)*ISNUMBER(Jogos!$G$5:$G$62)*ISNUMBER(Jogos!$I$5:$I$62),Jogos!$I$5:$I$62)+SUMPRODUCT((Jogos!$J$5:$J$62=$A4)*ISNUMBER(Jogos!$G$5:$G$62)*ISNUMBER(Jogos!$I$5:$I$62),Jogos!$G$5:$G$62)</f>
        <v>0</v>
      </c>
      <c r="H4" s="0" t="n">
        <f aca="false">F4-G4</f>
        <v>0</v>
      </c>
      <c r="I4" s="0" t="n">
        <f aca="false">3*C4+D4</f>
        <v>0</v>
      </c>
      <c r="J4" s="0" t="n">
        <f aca="false">I4*1000000000+C4*10000000+(H4+1000)*1000+MIN(F4,999)</f>
        <v>1000000</v>
      </c>
      <c r="K4" s="0" t="n">
        <f aca="false">J4*100+(99-1)</f>
        <v>100000098</v>
      </c>
    </row>
    <row r="5" customFormat="false" ht="15" hidden="false" customHeight="false" outlineLevel="0" collapsed="false">
      <c r="A5" s="0" t="str">
        <f aca="false">Times!$B$7&amp;""</f>
        <v>Time C</v>
      </c>
      <c r="B5" s="0" t="n">
        <f aca="false">SUMPRODUCT((Jogos!$F$5:$F$62=$A5)*ISNUMBER(Jogos!$G$5:$G$62)*ISNUMBER(Jogos!$I$5:$I$62))+SUMPRODUCT((Jogos!$J$5:$J$62=$A5)*ISNUMBER(Jogos!$G$5:$G$62)*ISNUMBER(Jogos!$I$5:$I$62))</f>
        <v>0</v>
      </c>
      <c r="C5" s="0" t="n">
        <f aca="false">SUMPRODUCT((Jogos!$F$5:$F$62=$A5)*ISNUMBER(Jogos!$G$5:$G$62)*ISNUMBER(Jogos!$I$5:$I$62)*(Jogos!$G$5:$G$62&gt;Jogos!$I$5:$I$62))+SUMPRODUCT((Jogos!$J$5:$J$62=$A5)*ISNUMBER(Jogos!$G$5:$G$62)*ISNUMBER(Jogos!$I$5:$I$62)*(Jogos!$I$5:$I$62&gt;Jogos!$G$5:$G$62))</f>
        <v>0</v>
      </c>
      <c r="D5" s="0" t="n">
        <f aca="false">SUMPRODUCT((Jogos!$F$5:$F$62=$A5)*ISNUMBER(Jogos!$G$5:$G$62)*ISNUMBER(Jogos!$I$5:$I$62)*(Jogos!$G$5:$G$62=Jogos!$I$5:$I$62))+SUMPRODUCT((Jogos!$J$5:$J$62=$A5)*ISNUMBER(Jogos!$G$5:$G$62)*ISNUMBER(Jogos!$I$5:$I$62)*(Jogos!$I$5:$I$62=Jogos!$G$5:$G$62))</f>
        <v>0</v>
      </c>
      <c r="E5" s="0" t="n">
        <f aca="false">B5-C5-D5</f>
        <v>0</v>
      </c>
      <c r="F5" s="0" t="n">
        <f aca="false">SUMPRODUCT((Jogos!$F$5:$F$62=$A5)*ISNUMBER(Jogos!$G$5:$G$62)*ISNUMBER(Jogos!$I$5:$I$62),Jogos!$G$5:$G$62)+SUMPRODUCT((Jogos!$J$5:$J$62=$A5)*ISNUMBER(Jogos!$G$5:$G$62)*ISNUMBER(Jogos!$I$5:$I$62),Jogos!$I$5:$I$62)</f>
        <v>0</v>
      </c>
      <c r="G5" s="0" t="n">
        <f aca="false">SUMPRODUCT((Jogos!$F$5:$F$62=$A5)*ISNUMBER(Jogos!$G$5:$G$62)*ISNUMBER(Jogos!$I$5:$I$62),Jogos!$I$5:$I$62)+SUMPRODUCT((Jogos!$J$5:$J$62=$A5)*ISNUMBER(Jogos!$G$5:$G$62)*ISNUMBER(Jogos!$I$5:$I$62),Jogos!$G$5:$G$62)</f>
        <v>0</v>
      </c>
      <c r="H5" s="0" t="n">
        <f aca="false">F5-G5</f>
        <v>0</v>
      </c>
      <c r="I5" s="0" t="n">
        <f aca="false">3*C5+D5</f>
        <v>0</v>
      </c>
      <c r="J5" s="0" t="n">
        <f aca="false">I5*1000000000+C5*10000000+(H5+1000)*1000+MIN(F5,999)</f>
        <v>1000000</v>
      </c>
      <c r="K5" s="0" t="n">
        <f aca="false">J5*100+(99-2)</f>
        <v>100000097</v>
      </c>
    </row>
    <row r="6" customFormat="false" ht="15" hidden="false" customHeight="false" outlineLevel="0" collapsed="false">
      <c r="A6" s="0" t="str">
        <f aca="false">Times!$B$8&amp;""</f>
        <v>Time D</v>
      </c>
      <c r="B6" s="0" t="n">
        <f aca="false">SUMPRODUCT((Jogos!$F$5:$F$62=$A6)*ISNUMBER(Jogos!$G$5:$G$62)*ISNUMBER(Jogos!$I$5:$I$62))+SUMPRODUCT((Jogos!$J$5:$J$62=$A6)*ISNUMBER(Jogos!$G$5:$G$62)*ISNUMBER(Jogos!$I$5:$I$62))</f>
        <v>0</v>
      </c>
      <c r="C6" s="0" t="n">
        <f aca="false">SUMPRODUCT((Jogos!$F$5:$F$62=$A6)*ISNUMBER(Jogos!$G$5:$G$62)*ISNUMBER(Jogos!$I$5:$I$62)*(Jogos!$G$5:$G$62&gt;Jogos!$I$5:$I$62))+SUMPRODUCT((Jogos!$J$5:$J$62=$A6)*ISNUMBER(Jogos!$G$5:$G$62)*ISNUMBER(Jogos!$I$5:$I$62)*(Jogos!$I$5:$I$62&gt;Jogos!$G$5:$G$62))</f>
        <v>0</v>
      </c>
      <c r="D6" s="0" t="n">
        <f aca="false">SUMPRODUCT((Jogos!$F$5:$F$62=$A6)*ISNUMBER(Jogos!$G$5:$G$62)*ISNUMBER(Jogos!$I$5:$I$62)*(Jogos!$G$5:$G$62=Jogos!$I$5:$I$62))+SUMPRODUCT((Jogos!$J$5:$J$62=$A6)*ISNUMBER(Jogos!$G$5:$G$62)*ISNUMBER(Jogos!$I$5:$I$62)*(Jogos!$I$5:$I$62=Jogos!$G$5:$G$62))</f>
        <v>0</v>
      </c>
      <c r="E6" s="0" t="n">
        <f aca="false">B6-C6-D6</f>
        <v>0</v>
      </c>
      <c r="F6" s="0" t="n">
        <f aca="false">SUMPRODUCT((Jogos!$F$5:$F$62=$A6)*ISNUMBER(Jogos!$G$5:$G$62)*ISNUMBER(Jogos!$I$5:$I$62),Jogos!$G$5:$G$62)+SUMPRODUCT((Jogos!$J$5:$J$62=$A6)*ISNUMBER(Jogos!$G$5:$G$62)*ISNUMBER(Jogos!$I$5:$I$62),Jogos!$I$5:$I$62)</f>
        <v>0</v>
      </c>
      <c r="G6" s="0" t="n">
        <f aca="false">SUMPRODUCT((Jogos!$F$5:$F$62=$A6)*ISNUMBER(Jogos!$G$5:$G$62)*ISNUMBER(Jogos!$I$5:$I$62),Jogos!$I$5:$I$62)+SUMPRODUCT((Jogos!$J$5:$J$62=$A6)*ISNUMBER(Jogos!$G$5:$G$62)*ISNUMBER(Jogos!$I$5:$I$62),Jogos!$G$5:$G$62)</f>
        <v>0</v>
      </c>
      <c r="H6" s="0" t="n">
        <f aca="false">F6-G6</f>
        <v>0</v>
      </c>
      <c r="I6" s="0" t="n">
        <f aca="false">3*C6+D6</f>
        <v>0</v>
      </c>
      <c r="J6" s="0" t="n">
        <f aca="false">I6*1000000000+C6*10000000+(H6+1000)*1000+MIN(F6,999)</f>
        <v>1000000</v>
      </c>
      <c r="K6" s="0" t="n">
        <f aca="false">J6*100+(99-3)</f>
        <v>100000096</v>
      </c>
    </row>
    <row r="7" customFormat="false" ht="15" hidden="false" customHeight="false" outlineLevel="0" collapsed="false">
      <c r="A7" s="0" t="str">
        <f aca="false">Times!$B$9&amp;""</f>
        <v>Time E</v>
      </c>
      <c r="B7" s="0" t="n">
        <f aca="false">SUMPRODUCT((Jogos!$F$5:$F$62=$A7)*ISNUMBER(Jogos!$G$5:$G$62)*ISNUMBER(Jogos!$I$5:$I$62))+SUMPRODUCT((Jogos!$J$5:$J$62=$A7)*ISNUMBER(Jogos!$G$5:$G$62)*ISNUMBER(Jogos!$I$5:$I$62))</f>
        <v>0</v>
      </c>
      <c r="C7" s="0" t="n">
        <f aca="false">SUMPRODUCT((Jogos!$F$5:$F$62=$A7)*ISNUMBER(Jogos!$G$5:$G$62)*ISNUMBER(Jogos!$I$5:$I$62)*(Jogos!$G$5:$G$62&gt;Jogos!$I$5:$I$62))+SUMPRODUCT((Jogos!$J$5:$J$62=$A7)*ISNUMBER(Jogos!$G$5:$G$62)*ISNUMBER(Jogos!$I$5:$I$62)*(Jogos!$I$5:$I$62&gt;Jogos!$G$5:$G$62))</f>
        <v>0</v>
      </c>
      <c r="D7" s="0" t="n">
        <f aca="false">SUMPRODUCT((Jogos!$F$5:$F$62=$A7)*ISNUMBER(Jogos!$G$5:$G$62)*ISNUMBER(Jogos!$I$5:$I$62)*(Jogos!$G$5:$G$62=Jogos!$I$5:$I$62))+SUMPRODUCT((Jogos!$J$5:$J$62=$A7)*ISNUMBER(Jogos!$G$5:$G$62)*ISNUMBER(Jogos!$I$5:$I$62)*(Jogos!$I$5:$I$62=Jogos!$G$5:$G$62))</f>
        <v>0</v>
      </c>
      <c r="E7" s="0" t="n">
        <f aca="false">B7-C7-D7</f>
        <v>0</v>
      </c>
      <c r="F7" s="0" t="n">
        <f aca="false">SUMPRODUCT((Jogos!$F$5:$F$62=$A7)*ISNUMBER(Jogos!$G$5:$G$62)*ISNUMBER(Jogos!$I$5:$I$62),Jogos!$G$5:$G$62)+SUMPRODUCT((Jogos!$J$5:$J$62=$A7)*ISNUMBER(Jogos!$G$5:$G$62)*ISNUMBER(Jogos!$I$5:$I$62),Jogos!$I$5:$I$62)</f>
        <v>0</v>
      </c>
      <c r="G7" s="0" t="n">
        <f aca="false">SUMPRODUCT((Jogos!$F$5:$F$62=$A7)*ISNUMBER(Jogos!$G$5:$G$62)*ISNUMBER(Jogos!$I$5:$I$62),Jogos!$I$5:$I$62)+SUMPRODUCT((Jogos!$J$5:$J$62=$A7)*ISNUMBER(Jogos!$G$5:$G$62)*ISNUMBER(Jogos!$I$5:$I$62),Jogos!$G$5:$G$62)</f>
        <v>0</v>
      </c>
      <c r="H7" s="0" t="n">
        <f aca="false">F7-G7</f>
        <v>0</v>
      </c>
      <c r="I7" s="0" t="n">
        <f aca="false">3*C7+D7</f>
        <v>0</v>
      </c>
      <c r="J7" s="0" t="n">
        <f aca="false">I7*1000000000+C7*10000000+(H7+1000)*1000+MIN(F7,999)</f>
        <v>1000000</v>
      </c>
      <c r="K7" s="0" t="n">
        <f aca="false">J7*100+(99-4)</f>
        <v>100000095</v>
      </c>
    </row>
    <row r="8" customFormat="false" ht="15" hidden="false" customHeight="false" outlineLevel="0" collapsed="false">
      <c r="A8" s="0" t="str">
        <f aca="false">Times!$B$10&amp;""</f>
        <v>Time F</v>
      </c>
      <c r="B8" s="0" t="n">
        <f aca="false">SUMPRODUCT((Jogos!$F$5:$F$62=$A8)*ISNUMBER(Jogos!$G$5:$G$62)*ISNUMBER(Jogos!$I$5:$I$62))+SUMPRODUCT((Jogos!$J$5:$J$62=$A8)*ISNUMBER(Jogos!$G$5:$G$62)*ISNUMBER(Jogos!$I$5:$I$62))</f>
        <v>0</v>
      </c>
      <c r="C8" s="0" t="n">
        <f aca="false">SUMPRODUCT((Jogos!$F$5:$F$62=$A8)*ISNUMBER(Jogos!$G$5:$G$62)*ISNUMBER(Jogos!$I$5:$I$62)*(Jogos!$G$5:$G$62&gt;Jogos!$I$5:$I$62))+SUMPRODUCT((Jogos!$J$5:$J$62=$A8)*ISNUMBER(Jogos!$G$5:$G$62)*ISNUMBER(Jogos!$I$5:$I$62)*(Jogos!$I$5:$I$62&gt;Jogos!$G$5:$G$62))</f>
        <v>0</v>
      </c>
      <c r="D8" s="0" t="n">
        <f aca="false">SUMPRODUCT((Jogos!$F$5:$F$62=$A8)*ISNUMBER(Jogos!$G$5:$G$62)*ISNUMBER(Jogos!$I$5:$I$62)*(Jogos!$G$5:$G$62=Jogos!$I$5:$I$62))+SUMPRODUCT((Jogos!$J$5:$J$62=$A8)*ISNUMBER(Jogos!$G$5:$G$62)*ISNUMBER(Jogos!$I$5:$I$62)*(Jogos!$I$5:$I$62=Jogos!$G$5:$G$62))</f>
        <v>0</v>
      </c>
      <c r="E8" s="0" t="n">
        <f aca="false">B8-C8-D8</f>
        <v>0</v>
      </c>
      <c r="F8" s="0" t="n">
        <f aca="false">SUMPRODUCT((Jogos!$F$5:$F$62=$A8)*ISNUMBER(Jogos!$G$5:$G$62)*ISNUMBER(Jogos!$I$5:$I$62),Jogos!$G$5:$G$62)+SUMPRODUCT((Jogos!$J$5:$J$62=$A8)*ISNUMBER(Jogos!$G$5:$G$62)*ISNUMBER(Jogos!$I$5:$I$62),Jogos!$I$5:$I$62)</f>
        <v>0</v>
      </c>
      <c r="G8" s="0" t="n">
        <f aca="false">SUMPRODUCT((Jogos!$F$5:$F$62=$A8)*ISNUMBER(Jogos!$G$5:$G$62)*ISNUMBER(Jogos!$I$5:$I$62),Jogos!$I$5:$I$62)+SUMPRODUCT((Jogos!$J$5:$J$62=$A8)*ISNUMBER(Jogos!$G$5:$G$62)*ISNUMBER(Jogos!$I$5:$I$62),Jogos!$G$5:$G$62)</f>
        <v>0</v>
      </c>
      <c r="H8" s="0" t="n">
        <f aca="false">F8-G8</f>
        <v>0</v>
      </c>
      <c r="I8" s="0" t="n">
        <f aca="false">3*C8+D8</f>
        <v>0</v>
      </c>
      <c r="J8" s="0" t="n">
        <f aca="false">I8*1000000000+C8*10000000+(H8+1000)*1000+MIN(F8,999)</f>
        <v>1000000</v>
      </c>
      <c r="K8" s="0" t="n">
        <f aca="false">J8*100+(99-5)</f>
        <v>100000094</v>
      </c>
    </row>
    <row r="9" customFormat="false" ht="15" hidden="false" customHeight="false" outlineLevel="0" collapsed="false">
      <c r="A9" s="0" t="str">
        <f aca="false">Times!$B$11&amp;""</f>
        <v>Time G</v>
      </c>
      <c r="B9" s="0" t="n">
        <f aca="false">SUMPRODUCT((Jogos!$F$5:$F$62=$A9)*ISNUMBER(Jogos!$G$5:$G$62)*ISNUMBER(Jogos!$I$5:$I$62))+SUMPRODUCT((Jogos!$J$5:$J$62=$A9)*ISNUMBER(Jogos!$G$5:$G$62)*ISNUMBER(Jogos!$I$5:$I$62))</f>
        <v>0</v>
      </c>
      <c r="C9" s="0" t="n">
        <f aca="false">SUMPRODUCT((Jogos!$F$5:$F$62=$A9)*ISNUMBER(Jogos!$G$5:$G$62)*ISNUMBER(Jogos!$I$5:$I$62)*(Jogos!$G$5:$G$62&gt;Jogos!$I$5:$I$62))+SUMPRODUCT((Jogos!$J$5:$J$62=$A9)*ISNUMBER(Jogos!$G$5:$G$62)*ISNUMBER(Jogos!$I$5:$I$62)*(Jogos!$I$5:$I$62&gt;Jogos!$G$5:$G$62))</f>
        <v>0</v>
      </c>
      <c r="D9" s="0" t="n">
        <f aca="false">SUMPRODUCT((Jogos!$F$5:$F$62=$A9)*ISNUMBER(Jogos!$G$5:$G$62)*ISNUMBER(Jogos!$I$5:$I$62)*(Jogos!$G$5:$G$62=Jogos!$I$5:$I$62))+SUMPRODUCT((Jogos!$J$5:$J$62=$A9)*ISNUMBER(Jogos!$G$5:$G$62)*ISNUMBER(Jogos!$I$5:$I$62)*(Jogos!$I$5:$I$62=Jogos!$G$5:$G$62))</f>
        <v>0</v>
      </c>
      <c r="E9" s="0" t="n">
        <f aca="false">B9-C9-D9</f>
        <v>0</v>
      </c>
      <c r="F9" s="0" t="n">
        <f aca="false">SUMPRODUCT((Jogos!$F$5:$F$62=$A9)*ISNUMBER(Jogos!$G$5:$G$62)*ISNUMBER(Jogos!$I$5:$I$62),Jogos!$G$5:$G$62)+SUMPRODUCT((Jogos!$J$5:$J$62=$A9)*ISNUMBER(Jogos!$G$5:$G$62)*ISNUMBER(Jogos!$I$5:$I$62),Jogos!$I$5:$I$62)</f>
        <v>0</v>
      </c>
      <c r="G9" s="0" t="n">
        <f aca="false">SUMPRODUCT((Jogos!$F$5:$F$62=$A9)*ISNUMBER(Jogos!$G$5:$G$62)*ISNUMBER(Jogos!$I$5:$I$62),Jogos!$I$5:$I$62)+SUMPRODUCT((Jogos!$J$5:$J$62=$A9)*ISNUMBER(Jogos!$G$5:$G$62)*ISNUMBER(Jogos!$I$5:$I$62),Jogos!$G$5:$G$62)</f>
        <v>0</v>
      </c>
      <c r="H9" s="0" t="n">
        <f aca="false">F9-G9</f>
        <v>0</v>
      </c>
      <c r="I9" s="0" t="n">
        <f aca="false">3*C9+D9</f>
        <v>0</v>
      </c>
      <c r="J9" s="0" t="n">
        <f aca="false">I9*1000000000+C9*10000000+(H9+1000)*1000+MIN(F9,999)</f>
        <v>1000000</v>
      </c>
      <c r="K9" s="0" t="n">
        <f aca="false">J9*100+(99-6)</f>
        <v>100000093</v>
      </c>
    </row>
    <row r="10" customFormat="false" ht="15" hidden="false" customHeight="false" outlineLevel="0" collapsed="false">
      <c r="A10" s="0" t="str">
        <f aca="false">Times!$B$12&amp;""</f>
        <v>Time H</v>
      </c>
      <c r="B10" s="0" t="n">
        <f aca="false">SUMPRODUCT((Jogos!$F$5:$F$62=$A10)*ISNUMBER(Jogos!$G$5:$G$62)*ISNUMBER(Jogos!$I$5:$I$62))+SUMPRODUCT((Jogos!$J$5:$J$62=$A10)*ISNUMBER(Jogos!$G$5:$G$62)*ISNUMBER(Jogos!$I$5:$I$62))</f>
        <v>0</v>
      </c>
      <c r="C10" s="0" t="n">
        <f aca="false">SUMPRODUCT((Jogos!$F$5:$F$62=$A10)*ISNUMBER(Jogos!$G$5:$G$62)*ISNUMBER(Jogos!$I$5:$I$62)*(Jogos!$G$5:$G$62&gt;Jogos!$I$5:$I$62))+SUMPRODUCT((Jogos!$J$5:$J$62=$A10)*ISNUMBER(Jogos!$G$5:$G$62)*ISNUMBER(Jogos!$I$5:$I$62)*(Jogos!$I$5:$I$62&gt;Jogos!$G$5:$G$62))</f>
        <v>0</v>
      </c>
      <c r="D10" s="0" t="n">
        <f aca="false">SUMPRODUCT((Jogos!$F$5:$F$62=$A10)*ISNUMBER(Jogos!$G$5:$G$62)*ISNUMBER(Jogos!$I$5:$I$62)*(Jogos!$G$5:$G$62=Jogos!$I$5:$I$62))+SUMPRODUCT((Jogos!$J$5:$J$62=$A10)*ISNUMBER(Jogos!$G$5:$G$62)*ISNUMBER(Jogos!$I$5:$I$62)*(Jogos!$I$5:$I$62=Jogos!$G$5:$G$62))</f>
        <v>0</v>
      </c>
      <c r="E10" s="0" t="n">
        <f aca="false">B10-C10-D10</f>
        <v>0</v>
      </c>
      <c r="F10" s="0" t="n">
        <f aca="false">SUMPRODUCT((Jogos!$F$5:$F$62=$A10)*ISNUMBER(Jogos!$G$5:$G$62)*ISNUMBER(Jogos!$I$5:$I$62),Jogos!$G$5:$G$62)+SUMPRODUCT((Jogos!$J$5:$J$62=$A10)*ISNUMBER(Jogos!$G$5:$G$62)*ISNUMBER(Jogos!$I$5:$I$62),Jogos!$I$5:$I$62)</f>
        <v>0</v>
      </c>
      <c r="G10" s="0" t="n">
        <f aca="false">SUMPRODUCT((Jogos!$F$5:$F$62=$A10)*ISNUMBER(Jogos!$G$5:$G$62)*ISNUMBER(Jogos!$I$5:$I$62),Jogos!$I$5:$I$62)+SUMPRODUCT((Jogos!$J$5:$J$62=$A10)*ISNUMBER(Jogos!$G$5:$G$62)*ISNUMBER(Jogos!$I$5:$I$62),Jogos!$G$5:$G$62)</f>
        <v>0</v>
      </c>
      <c r="H10" s="0" t="n">
        <f aca="false">F10-G10</f>
        <v>0</v>
      </c>
      <c r="I10" s="0" t="n">
        <f aca="false">3*C10+D10</f>
        <v>0</v>
      </c>
      <c r="J10" s="0" t="n">
        <f aca="false">I10*1000000000+C10*10000000+(H10+1000)*1000+MIN(F10,999)</f>
        <v>1000000</v>
      </c>
      <c r="K10" s="0" t="n">
        <f aca="false">J10*100+(99-7)</f>
        <v>100000092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2026-10-23T00:28:44Z</dcterms:created>
  <dc:creator>openpyxl</dc:creator>
  <dc:description/>
  <dc:language>pt-BR</dc:language>
  <cp:lastModifiedBy/>
  <dcterms:modified xsi:type="dcterms:W3CDTF">2026-10-23T00:28:44Z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